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д" sheetId="1" r:id="rId1"/>
  </sheets>
  <definedNames>
    <definedName name="_xlnm.Print_Area" localSheetId="0">'Вд'!$A$1:$F$180</definedName>
  </definedNames>
  <calcPr fullCalcOnLoad="1"/>
</workbook>
</file>

<file path=xl/sharedStrings.xml><?xml version="1.0" encoding="utf-8"?>
<sst xmlns="http://schemas.openxmlformats.org/spreadsheetml/2006/main" count="353" uniqueCount="325">
  <si>
    <t>тыс. руб.</t>
  </si>
  <si>
    <t>Наименование платежей</t>
  </si>
  <si>
    <t>Код 
бюджетной классификации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</si>
  <si>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</si>
  <si>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</si>
  <si>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</si>
  <si>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</si>
  <si>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</si>
  <si>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1 01 02000 00 0000 000</t>
  </si>
  <si>
    <t>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</si>
  <si>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</si>
  <si>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</si>
  <si>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</si>
  <si>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</si>
  <si>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</si>
  <si>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</si>
  <si>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</si>
  <si>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</si>
  <si>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</si>
  <si>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</si>
  <si>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</si>
  <si>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</si>
  <si>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</si>
  <si>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ИМУЩЕСТВО</t>
  </si>
  <si>
    <t>1 06 00000 00 0000 000</t>
  </si>
  <si>
    <t>Налог на имущество физических лиц</t>
  </si>
  <si>
    <t>1 06 01000 00 0000 000</t>
  </si>
  <si>
    <t>Земельный налог</t>
  </si>
  <si>
    <t>1 06 06000 00 0000 000</t>
  </si>
  <si>
    <t>1 09 00000 00 0000 000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</si>
  <si>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</si>
  <si>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</si>
  <si>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1 11 05000 00 0000 000</t>
  </si>
  <si>
    <t>1 11 05013 10 0000 120</t>
  </si>
  <si>
    <t>ДОХОДЫ ОТ ПРОДАЖИ МАТЕРИАЛЬНЫХ И НЕМАТЕРИАЛЬНЫХ АКТИВОВ</t>
  </si>
  <si>
    <t>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</si>
  <si>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</si>
  <si>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1 14 06000 00 0000 430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</si>
  <si>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</si>
  <si>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</si>
  <si>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</si>
  <si>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</si>
  <si>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Прочие субсидии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</si>
  <si>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</si>
  <si>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</si>
  <si>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</si>
  <si>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</si>
  <si>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</si>
  <si>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</si>
  <si>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ВСЕГО ДОХОДОВ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</si>
  <si>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</si>
  <si>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</si>
  <si>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</si>
  <si>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</si>
  <si>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ЗАДОЛЖЕННОСТЬ И ПЕРЕРАСЧЕТЫ ПО ОТМЕНЕННЫМ НАЛОГАМ, СБОРАМ И ИНЫМ ОБЯЗАТЕЛЬНЫМ ПЛАТЕЖАМ</t>
  </si>
  <si>
    <t>% исполнения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</si>
  <si>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</si>
  <si>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</si>
  <si>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</si>
  <si>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2 18 00000 00 0000 000</t>
  </si>
  <si>
    <t>2 18 05000 10 0000 151</t>
  </si>
  <si>
    <t xml:space="preserve">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</si>
  <si>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</si>
  <si>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</si>
  <si>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2 19 00000 00 0000 000</t>
  </si>
  <si>
    <t>2 19 05000 10 0000 151</t>
  </si>
  <si>
    <t>Дотации бюджетам на поддержку мер по обеспечению сбалансированности бюджетов</t>
  </si>
  <si>
    <t>2 02 01003 0000 00 151</t>
  </si>
  <si>
    <t>Дотации бюджетам поселений на поддержку мер по обеспечению сбалансированности бюджетов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</si>
  <si>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</si>
  <si>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1 01 02040 01 0000 110</t>
  </si>
  <si>
    <t>План</t>
  </si>
  <si>
    <t>Ожидаемая оценка</t>
  </si>
  <si>
    <t>РАСХОДЫ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</si>
  <si>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</si>
  <si>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</si>
  <si>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</si>
  <si>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</si>
  <si>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</si>
  <si>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</si>
  <si>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</si>
  <si>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</si>
  <si>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</si>
  <si>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</si>
  <si>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</si>
  <si>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</si>
  <si>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</si>
  <si>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</si>
  <si>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</si>
  <si>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</si>
  <si>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</si>
  <si>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</si>
  <si>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</si>
  <si>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</si>
  <si>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</si>
  <si>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</si>
  <si>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</si>
  <si>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</si>
  <si>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</si>
  <si>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</si>
  <si>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Миграционная политика</t>
  </si>
  <si>
    <t>0311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</si>
  <si>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</si>
  <si>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</si>
  <si>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</si>
  <si>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</si>
  <si>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</si>
  <si>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</si>
  <si>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Воспроизводство минерально-сырьевой базы</t>
  </si>
  <si>
    <t>0404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</si>
  <si>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</si>
  <si>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</si>
  <si>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</si>
  <si>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</si>
  <si>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</si>
  <si>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</si>
  <si>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</si>
  <si>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</si>
  <si>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</si>
  <si>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</si>
  <si>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</si>
  <si>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</si>
  <si>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</si>
  <si>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</si>
  <si>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</si>
  <si>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</si>
  <si>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</si>
  <si>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</si>
  <si>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</si>
  <si>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</si>
  <si>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</si>
  <si>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</si>
  <si>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</si>
  <si>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</si>
  <si>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</si>
  <si>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</si>
  <si>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</si>
  <si>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</si>
  <si>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</si>
  <si>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</si>
  <si>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</si>
  <si>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</si>
  <si>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</si>
  <si>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</si>
  <si>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</si>
  <si>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</si>
  <si>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Начальное профессиональное образование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</si>
  <si>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</si>
  <si>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</si>
  <si>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</si>
  <si>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</si>
  <si>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</si>
  <si>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</si>
  <si>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</si>
  <si>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</si>
  <si>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</si>
  <si>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</si>
  <si>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</si>
  <si>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</si>
  <si>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</si>
  <si>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</si>
  <si>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</si>
  <si>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</si>
  <si>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</si>
  <si>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</si>
  <si>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</si>
  <si>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</si>
  <si>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</si>
  <si>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</si>
  <si>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</si>
  <si>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</si>
  <si>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</si>
  <si>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</si>
  <si>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</si>
  <si>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</si>
  <si>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</si>
  <si>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</si>
  <si>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</si>
  <si>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</si>
  <si>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</si>
  <si>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</si>
  <si>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</si>
  <si>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</si>
  <si>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</si>
  <si>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</si>
  <si>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</si>
  <si>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</si>
  <si>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</si>
  <si>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</si>
  <si>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</si>
  <si>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</si>
  <si>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</si>
  <si>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</si>
  <si>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</si>
  <si>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</si>
  <si>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</si>
  <si>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</si>
  <si>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</si>
  <si>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</si>
  <si>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</si>
  <si>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</si>
  <si>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</si>
  <si>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</si>
  <si>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</si>
  <si>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</si>
  <si>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</si>
  <si>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</si>
  <si>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</si>
  <si>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</si>
  <si>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</si>
  <si>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</si>
  <si>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</si>
  <si>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</si>
  <si>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</si>
  <si>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</si>
  <si>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</si>
  <si>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</si>
  <si>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ИТОГО РАСХОДОВ</t>
  </si>
  <si>
    <t>9600</t>
  </si>
  <si>
    <t>ДЕФИЦИТ (ПРОФИЦИТ)</t>
  </si>
  <si>
    <t>Источники внутреннего финансирования дефицита бюджета</t>
  </si>
  <si>
    <t>000 01 00 00 00 00 0000 000</t>
  </si>
  <si>
    <t xml:space="preserve">Государственные (муниципальные) ценные бумаги, номинальная стоимость которых указана в валюте Российской Федерации
</t>
  </si>
  <si>
    <t>000 01 01 00 00 00 0000 000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</si>
  <si>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</si>
  <si>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810 01 01 00 00 02 0000 710</t>
  </si>
  <si>
    <t>Получение кредитов от кредитных организаций в валюте Российской Федерации</t>
  </si>
  <si>
    <t xml:space="preserve"> 01 02 00 00 00 0000 700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</si>
  <si>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</si>
  <si>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</si>
  <si>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</si>
  <si>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903 01 02 00 00 10 0000 810</t>
  </si>
  <si>
    <t xml:space="preserve">Бюджетные кредиты от других бюджетов бюджетной системы Российской Федерации </t>
  </si>
  <si>
    <t>903  01 03 00 00 00 0000 000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</si>
  <si>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</si>
  <si>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</si>
  <si>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</si>
  <si>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 xml:space="preserve"> 903 01 03 01 00 10 0000 710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</si>
  <si>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</si>
  <si>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810 01 03 00 00 00 0000 800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</si>
  <si>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</si>
  <si>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903 01 03 01 00 10 0000 810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</si>
  <si>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</si>
  <si>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</si>
  <si>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</si>
  <si>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</si>
  <si>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000 01 05 00 00 00 0000 600</t>
  </si>
  <si>
    <t>1 16 00000 00 0000 000</t>
  </si>
  <si>
    <t>2 02 01003 13 0000 151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</si>
  <si>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</si>
  <si>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2 02 03024 13 0000 151</t>
  </si>
  <si>
    <t>КУЛЬТУРА, КИНЕМАТОГРАФИЯ</t>
  </si>
  <si>
    <t>Уменьшение прочих остатков денежных средств бюджетов городских поселений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</si>
  <si>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</si>
  <si>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зарегистрированных в качестве индивидуальных предпринимателей, нотариусов, занимащихся частной практикой, адвокатов, учредивших адвокатские кабинеты и др. лиц, занимащихся частной практикой в соответствии со ст.227 НК РФ</t>
  </si>
  <si>
    <t>НАЛОГ НА СОВОКУПНЫЙ ДОХОД</t>
  </si>
  <si>
    <t>1 05 00000 00 0000 000</t>
  </si>
  <si>
    <t>Единый сельскохозяйственный налог</t>
  </si>
  <si>
    <t>1 05 03010 01 0000 110</t>
  </si>
  <si>
    <t>ШТРАФЫ, САНКЦИИ, ВОЗМЕЩЕНИЕ УЩЕРБА</t>
  </si>
  <si>
    <t>Прочие безвозмездные поступления</t>
  </si>
  <si>
    <t>0107</t>
  </si>
  <si>
    <t>07</t>
  </si>
  <si>
    <t>Исполнение за 10 месяцев 2020 года</t>
  </si>
  <si>
    <t>1 06 01030 10 0000 110</t>
  </si>
  <si>
    <t>1 06 06033 10 0000 110</t>
  </si>
  <si>
    <t>1 06 06043 10 0000 110</t>
  </si>
  <si>
    <t>Доходы, получаемые в виде арендной платы , а также средства от продажи права на заключение договоров аренды на земли, находящихся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</si>
  <si>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</si>
  <si>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1 14 06025 10 0000 430</t>
  </si>
  <si>
    <t>1 16 07090 10 0000 140</t>
  </si>
  <si>
    <t xml:space="preserve">МЕЖБЮДЖЕТНЫЕ ТРАНСФЕРТЫ ОБЩЕГО ХАРАКТЕРА БЮДЖЕТАМ БЮДЖЕТНОЙ СИСТЕМЫ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</si>
  <si>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</si>
  <si>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сельскиз  поселений</t>
  </si>
  <si>
    <t>Земельный налог с физических лиц, обладающих земельным участком, расположенным в границах  сельских  поселений</t>
  </si>
  <si>
    <t>Прочие субсидии бюджетам сельских поселений</t>
  </si>
  <si>
    <t xml:space="preserve">Дотации бюджетам  бюджетной системы Российской Федерации </t>
  </si>
  <si>
    <t>Субсидии бюджетам бюджетной системы  Российской Федерации (межбюджетные субсидии)</t>
  </si>
  <si>
    <t>2 02 3000 00 0000 150</t>
  </si>
  <si>
    <t>2 02 20000 00 0000 150</t>
  </si>
  <si>
    <t>2 02 10000 00 0000 150</t>
  </si>
  <si>
    <t>2 02 35118 00 0000 150</t>
  </si>
  <si>
    <t>2 02 29999 10 0000 150</t>
  </si>
  <si>
    <t>2 02 29999 00 0000 150</t>
  </si>
  <si>
    <t>2 02 20079 00 0000 150</t>
  </si>
  <si>
    <t>Субсидии бюджетам на переселение граждан из  жилищного фонда, признанного непригодным для продивания , и (или) жилищного фонда с высоким уровнем износа (более 70 процентов)</t>
  </si>
  <si>
    <t>2 02 40000 00 0000 150</t>
  </si>
  <si>
    <t>2 02 49999 00 0000 150</t>
  </si>
  <si>
    <t>ПРОЧИЕ НЕНАЛОГОВЫЕ ДОХОДЫ</t>
  </si>
  <si>
    <t>117 00000 00 0000 000</t>
  </si>
  <si>
    <t>Прочие неналоговые доходы  бюджетов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</si>
  <si>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</si>
  <si>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</si>
  <si>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Ожидаемая оценка исполнения бюджета Балаганского муниципального образования за 2021 год
 </t>
  </si>
  <si>
    <t>117 05050 10 0000 180</t>
  </si>
  <si>
    <t>1 13 00000 00 0000 000</t>
  </si>
  <si>
    <t>1 13 02995 10 0000 130</t>
  </si>
  <si>
    <t>Доходы от оказания платных услуг и компенсации затрат государства</t>
  </si>
  <si>
    <t>Прочие доходы от компенсации затрат бюджетов сельских поселений</t>
  </si>
  <si>
    <t>Дотации бюджетам сельских поселений на выравнивание бюджетной обеспеченности из бюджетов субъекта</t>
  </si>
  <si>
    <t>2 02 16001 10 0000 150</t>
  </si>
  <si>
    <t>2 02 15001 10 0000 150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</si>
  <si>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</si>
  <si>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</si>
  <si>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</si>
  <si>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2 02 35118 10 0000 150</t>
  </si>
  <si>
    <t>Субвенции бюджетам сельских поселений  на выполнение передаваемых полномочий субъектов Российской Федерации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</si>
  <si>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</si>
  <si>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</si>
  <si>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2 02 20079 10 0000 150</t>
  </si>
  <si>
    <t>Субсидии бюджетам  сельских поселений на переселение граждан из  жилищного фонда, признанного непригодным для продивания , и (или) жилищного фонда с высоким уровнем износа (более 70 процентов)</t>
  </si>
  <si>
    <t>2 02 25555 10 0000 150</t>
  </si>
  <si>
    <t>2 02 25555 00 0000 150</t>
  </si>
  <si>
    <t>2 07 05030 10 0000 150</t>
  </si>
  <si>
    <t>ОБСЛУЖИВАНИЕ ГОСУДАРСТВЕННОГО (МУНИЦИПАЛЬНОГО) ДОЛГА</t>
  </si>
  <si>
    <t>000 01 02 00 00 10 0000 710</t>
  </si>
  <si>
    <t>Привлечение кредитов от кредитных организаций бюджетами сельских поселений в валюте Российской Федерации</t>
  </si>
  <si>
    <t>Привлечение кредитов от кредитных организаций в валюте Российской Федерации</t>
  </si>
  <si>
    <t>903 01 02 00 00 00 0000 700</t>
  </si>
  <si>
    <t>Уменьшение прочих остатков денежных средств бюджетов сельских поселений</t>
  </si>
  <si>
    <t>000 01 05 02 01 10 0000 610</t>
  </si>
  <si>
    <t>Увеличение прочих остатков денежных средств бюджетов сельских поселений</t>
  </si>
  <si>
    <t>000 01 05 02 01 10 0000 510</t>
  </si>
  <si>
    <t>Субсидии бюджетам сельских поселений на реализацию программ формирования современной городской среды</t>
  </si>
  <si>
    <t>Субсидии местным бюджетам на реализацию программ формирования современной городской среды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</si>
</sst>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* _-#,##0&quot;р.&quot;;* \-#,##0&quot;р.&quot;;* _-&quot;-&quot;&quot;р.&quot;;@"/>
    <numFmt numFmtId="189" formatCode="* #,##0;* \-#,##0;* &quot;-&quot;;@"/>
    <numFmt numFmtId="190" formatCode="* _-#,##0.00&quot;р.&quot;;* \-#,##0.00&quot;р.&quot;;* _-&quot;-&quot;??&quot;р.&quot;;@"/>
    <numFmt numFmtId="191" formatCode="* #,##0.00;* \-#,##0.00;* &quot;-&quot;??;@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00\.00\.00"/>
    <numFmt numFmtId="197" formatCode="#,##0.00;[Red]\-#,##0.00;0.00"/>
    <numFmt numFmtId="198" formatCode="0000000"/>
    <numFmt numFmtId="199" formatCode="000000000"/>
    <numFmt numFmtId="200" formatCode="000"/>
    <numFmt numFmtId="201" formatCode="000\.00"/>
    <numFmt numFmtId="202" formatCode="000\.00\.000\.0"/>
    <numFmt numFmtId="203" formatCode="00\.00"/>
    <numFmt numFmtId="204" formatCode="0.0"/>
    <numFmt numFmtId="205" formatCode="_-* #,##0.0_р_._-;\-* #,##0.0_р_._-;_-* &quot;-&quot;_р_._-;_-@_-"/>
    <numFmt numFmtId="206" formatCode="#,##0.0"/>
    <numFmt numFmtId="207" formatCode="#,##0.0000"/>
    <numFmt numFmtId="208" formatCode="_(* #,##0.000_);_(* \(#,##0.000\);_(* &quot;-&quot;??_);_(@_)"/>
    <numFmt numFmtId="209" formatCode="_(* #,##0.0000_);_(* \(#,##0.0000\);_(* &quot;-&quot;??_);_(@_)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&quot;р.&quot;"/>
    <numFmt numFmtId="216" formatCode="000000"/>
    <numFmt numFmtId="217" formatCode="#,##0.000"/>
  </numFmts>
  <fonts count="55">
    <font>
      <sz val="10"/>
      <name val="Arial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Book Antiqua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0"/>
      <name val="Times New Roman"/>
      <family val="1"/>
    </font>
    <font>
      <b/>
      <sz val="10"/>
      <name val="Book Antiqua"/>
      <family val="1"/>
    </font>
    <font>
      <b/>
      <sz val="12"/>
      <name val="Times New Roman"/>
      <family val="1"/>
    </font>
    <font>
      <b/>
      <sz val="9"/>
      <name val="Book Antiqua"/>
      <family val="1"/>
    </font>
    <font>
      <b/>
      <sz val="14"/>
      <name val="Book Antiqua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10" fillId="33" borderId="10" xfId="55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0" applyNumberFormat="1" applyFont="1" applyBorder="1" applyAlignment="1">
      <alignment horizontal="center" vertical="center"/>
    </xf>
    <xf numFmtId="49" fontId="10" fillId="33" borderId="10" xfId="60" applyNumberFormat="1" applyFont="1" applyFill="1" applyBorder="1" applyAlignment="1">
      <alignment horizontal="center" vertical="center" wrapText="1"/>
      <protection/>
    </xf>
    <xf numFmtId="49" fontId="8" fillId="34" borderId="10" xfId="60" applyNumberFormat="1" applyFont="1" applyFill="1" applyBorder="1" applyAlignment="1">
      <alignment horizontal="center" vertical="center" wrapText="1"/>
      <protection/>
    </xf>
    <xf numFmtId="49" fontId="8" fillId="0" borderId="10" xfId="59" applyNumberFormat="1" applyFont="1" applyBorder="1" applyAlignment="1">
      <alignment horizontal="center" vertical="center"/>
      <protection/>
    </xf>
    <xf numFmtId="0" fontId="10" fillId="33" borderId="10" xfId="57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7" applyNumberFormat="1" applyFont="1" applyFill="1" applyBorder="1" applyAlignment="1" applyProtection="1">
      <alignment horizontal="center" vertical="center" wrapText="1"/>
      <protection hidden="1"/>
    </xf>
    <xf numFmtId="49" fontId="8" fillId="0" borderId="10" xfId="0" applyNumberFormat="1" applyFont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1" fontId="8" fillId="0" borderId="10" xfId="55" applyNumberFormat="1" applyFont="1" applyFill="1" applyBorder="1" applyAlignment="1" applyProtection="1">
      <alignment horizontal="center" vertical="center" wrapText="1"/>
      <protection hidden="1"/>
    </xf>
    <xf numFmtId="49" fontId="10" fillId="33" borderId="10" xfId="0" applyNumberFormat="1" applyFont="1" applyFill="1" applyBorder="1" applyAlignment="1">
      <alignment horizontal="center" vertical="center"/>
    </xf>
    <xf numFmtId="0" fontId="14" fillId="0" borderId="0" xfId="53" applyNumberFormat="1" applyFont="1" applyFill="1" applyAlignment="1" applyProtection="1">
      <alignment horizontal="center" vertical="center" wrapText="1"/>
      <protection hidden="1"/>
    </xf>
    <xf numFmtId="49" fontId="10" fillId="33" borderId="10" xfId="59" applyNumberFormat="1" applyFont="1" applyFill="1" applyBorder="1" applyAlignment="1">
      <alignment horizontal="center" vertical="center"/>
      <protection/>
    </xf>
    <xf numFmtId="0" fontId="3" fillId="0" borderId="0" xfId="57" applyFont="1" applyAlignment="1">
      <alignment vertical="center"/>
      <protection/>
    </xf>
    <xf numFmtId="0" fontId="15" fillId="0" borderId="0" xfId="57" applyNumberFormat="1" applyFont="1" applyFill="1" applyAlignment="1" applyProtection="1">
      <alignment horizontal="centerContinuous" vertical="center"/>
      <protection hidden="1"/>
    </xf>
    <xf numFmtId="0" fontId="5" fillId="0" borderId="0" xfId="53" applyFont="1" applyFill="1" applyAlignment="1" applyProtection="1">
      <alignment vertical="center" wrapText="1"/>
      <protection hidden="1"/>
    </xf>
    <xf numFmtId="0" fontId="5" fillId="0" borderId="0" xfId="57" applyFont="1" applyFill="1" applyAlignment="1" applyProtection="1">
      <alignment vertical="center"/>
      <protection hidden="1"/>
    </xf>
    <xf numFmtId="0" fontId="7" fillId="0" borderId="0" xfId="57" applyFont="1" applyAlignment="1">
      <alignment horizontal="right" vertical="center"/>
      <protection/>
    </xf>
    <xf numFmtId="0" fontId="9" fillId="0" borderId="0" xfId="57" applyFont="1" applyAlignment="1">
      <alignment vertical="center"/>
      <protection/>
    </xf>
    <xf numFmtId="0" fontId="11" fillId="0" borderId="0" xfId="57" applyFont="1" applyAlignment="1">
      <alignment vertical="center"/>
      <protection/>
    </xf>
    <xf numFmtId="0" fontId="13" fillId="0" borderId="0" xfId="57" applyFont="1" applyAlignment="1">
      <alignment vertical="center"/>
      <protection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60" applyNumberFormat="1" applyFont="1" applyFill="1" applyBorder="1" applyAlignment="1">
      <alignment horizontal="center" vertical="center" wrapText="1"/>
      <protection/>
    </xf>
    <xf numFmtId="49" fontId="10" fillId="35" borderId="10" xfId="56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>
      <alignment horizontal="center" vertical="center" wrapText="1"/>
    </xf>
    <xf numFmtId="4" fontId="10" fillId="33" borderId="10" xfId="54" applyNumberFormat="1" applyFont="1" applyFill="1" applyBorder="1" applyAlignment="1">
      <alignment horizontal="right" vertical="center"/>
      <protection/>
    </xf>
    <xf numFmtId="4" fontId="10" fillId="33" borderId="10" xfId="55" applyNumberFormat="1" applyFont="1" applyFill="1" applyBorder="1" applyAlignment="1">
      <alignment horizontal="right" vertical="center"/>
      <protection/>
    </xf>
    <xf numFmtId="4" fontId="10" fillId="0" borderId="10" xfId="55" applyNumberFormat="1" applyFont="1" applyBorder="1" applyAlignment="1">
      <alignment horizontal="right" vertical="center"/>
      <protection/>
    </xf>
    <xf numFmtId="4" fontId="2" fillId="0" borderId="10" xfId="55" applyNumberFormat="1" applyFont="1" applyBorder="1" applyAlignment="1">
      <alignment horizontal="right" vertical="center"/>
      <protection/>
    </xf>
    <xf numFmtId="4" fontId="10" fillId="0" borderId="10" xfId="55" applyNumberFormat="1" applyFont="1" applyFill="1" applyBorder="1" applyAlignment="1">
      <alignment horizontal="right" vertical="center"/>
      <protection/>
    </xf>
    <xf numFmtId="4" fontId="10" fillId="33" borderId="10" xfId="57" applyNumberFormat="1" applyFont="1" applyFill="1" applyBorder="1" applyAlignment="1">
      <alignment horizontal="right" vertical="center"/>
      <protection/>
    </xf>
    <xf numFmtId="4" fontId="10" fillId="0" borderId="10" xfId="57" applyNumberFormat="1" applyFont="1" applyBorder="1" applyAlignment="1">
      <alignment horizontal="right" vertical="center"/>
      <protection/>
    </xf>
    <xf numFmtId="4" fontId="2" fillId="0" borderId="10" xfId="57" applyNumberFormat="1" applyFont="1" applyBorder="1" applyAlignment="1">
      <alignment horizontal="right" vertical="center"/>
      <protection/>
    </xf>
    <xf numFmtId="4" fontId="2" fillId="0" borderId="10" xfId="57" applyNumberFormat="1" applyFont="1" applyFill="1" applyBorder="1" applyAlignment="1" applyProtection="1">
      <alignment horizontal="right" vertical="center" wrapText="1"/>
      <protection hidden="1"/>
    </xf>
    <xf numFmtId="4" fontId="10" fillId="33" borderId="10" xfId="57" applyNumberFormat="1" applyFont="1" applyFill="1" applyBorder="1" applyAlignment="1" applyProtection="1">
      <alignment horizontal="right" vertical="center" wrapText="1"/>
      <protection hidden="1"/>
    </xf>
    <xf numFmtId="4" fontId="10" fillId="0" borderId="10" xfId="57" applyNumberFormat="1" applyFont="1" applyFill="1" applyBorder="1" applyAlignment="1" applyProtection="1">
      <alignment horizontal="right" vertical="center" wrapText="1"/>
      <protection hidden="1"/>
    </xf>
    <xf numFmtId="4" fontId="10" fillId="35" borderId="10" xfId="57" applyNumberFormat="1" applyFont="1" applyFill="1" applyBorder="1" applyAlignment="1">
      <alignment horizontal="right" vertical="center"/>
      <protection/>
    </xf>
    <xf numFmtId="0" fontId="10" fillId="0" borderId="0" xfId="57" applyFont="1" applyAlignment="1">
      <alignment horizontal="right" vertical="center"/>
      <protection/>
    </xf>
    <xf numFmtId="216" fontId="8" fillId="36" borderId="10" xfId="0" applyNumberFormat="1" applyFont="1" applyFill="1" applyBorder="1" applyAlignment="1">
      <alignment horizontal="center" vertical="center" wrapText="1"/>
    </xf>
    <xf numFmtId="216" fontId="4" fillId="36" borderId="10" xfId="0" applyNumberFormat="1" applyFont="1" applyFill="1" applyBorder="1" applyAlignment="1">
      <alignment horizontal="center" vertical="center" wrapText="1"/>
    </xf>
    <xf numFmtId="216" fontId="10" fillId="37" borderId="10" xfId="0" applyNumberFormat="1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 wrapText="1" indent="3"/>
    </xf>
    <xf numFmtId="0" fontId="8" fillId="36" borderId="10" xfId="0" applyFont="1" applyFill="1" applyBorder="1" applyAlignment="1">
      <alignment horizontal="left" vertical="center" wrapText="1" indent="2"/>
    </xf>
    <xf numFmtId="0" fontId="10" fillId="33" borderId="10" xfId="55" applyNumberFormat="1" applyFont="1" applyFill="1" applyBorder="1" applyAlignment="1" applyProtection="1">
      <alignment horizontal="left" vertical="center" wrapText="1" indent="1"/>
      <protection hidden="1"/>
    </xf>
    <xf numFmtId="3" fontId="10" fillId="33" borderId="10" xfId="55" applyNumberFormat="1" applyFont="1" applyFill="1" applyBorder="1" applyAlignment="1">
      <alignment horizontal="right" vertical="center"/>
      <protection/>
    </xf>
    <xf numFmtId="3" fontId="10" fillId="0" borderId="10" xfId="55" applyNumberFormat="1" applyFont="1" applyBorder="1" applyAlignment="1">
      <alignment horizontal="right" vertical="center"/>
      <protection/>
    </xf>
    <xf numFmtId="0" fontId="2" fillId="0" borderId="10" xfId="0" applyFont="1" applyBorder="1" applyAlignment="1">
      <alignment horizontal="left" wrapText="1" indent="3"/>
    </xf>
    <xf numFmtId="3" fontId="2" fillId="0" borderId="10" xfId="55" applyNumberFormat="1" applyFont="1" applyBorder="1" applyAlignment="1">
      <alignment horizontal="right" vertical="center"/>
      <protection/>
    </xf>
    <xf numFmtId="49" fontId="2" fillId="0" borderId="10" xfId="0" applyNumberFormat="1" applyFont="1" applyBorder="1" applyAlignment="1">
      <alignment horizontal="left" vertical="center" wrapText="1" indent="3"/>
    </xf>
    <xf numFmtId="49" fontId="10" fillId="33" borderId="10" xfId="60" applyNumberFormat="1" applyFont="1" applyFill="1" applyBorder="1" applyAlignment="1">
      <alignment horizontal="left" vertical="center" wrapText="1" indent="1"/>
      <protection/>
    </xf>
    <xf numFmtId="0" fontId="10" fillId="0" borderId="10" xfId="59" applyFont="1" applyBorder="1" applyAlignment="1">
      <alignment horizontal="left" vertical="center" wrapText="1" indent="2"/>
      <protection/>
    </xf>
    <xf numFmtId="0" fontId="10" fillId="35" borderId="10" xfId="58" applyFont="1" applyFill="1" applyBorder="1" applyAlignment="1">
      <alignment vertical="center" wrapText="1"/>
      <protection/>
    </xf>
    <xf numFmtId="0" fontId="10" fillId="33" borderId="10" xfId="57" applyNumberFormat="1" applyFont="1" applyFill="1" applyBorder="1" applyAlignment="1" applyProtection="1">
      <alignment horizontal="left" vertical="center" wrapText="1" indent="1"/>
      <protection hidden="1"/>
    </xf>
    <xf numFmtId="0" fontId="10" fillId="0" borderId="10" xfId="54" applyNumberFormat="1" applyFont="1" applyFill="1" applyBorder="1" applyAlignment="1" applyProtection="1">
      <alignment horizontal="left" vertical="center" wrapText="1" indent="2"/>
      <protection hidden="1"/>
    </xf>
    <xf numFmtId="0" fontId="2" fillId="0" borderId="10" xfId="0" applyNumberFormat="1" applyFont="1" applyBorder="1" applyAlignment="1">
      <alignment horizontal="left" vertical="center" wrapText="1" indent="3"/>
    </xf>
    <xf numFmtId="49" fontId="10" fillId="0" borderId="10" xfId="0" applyNumberFormat="1" applyFont="1" applyBorder="1" applyAlignment="1">
      <alignment horizontal="left" vertical="center" wrapText="1" indent="2"/>
    </xf>
    <xf numFmtId="0" fontId="10" fillId="33" borderId="10" xfId="0" applyFont="1" applyFill="1" applyBorder="1" applyAlignment="1">
      <alignment horizontal="left" vertical="center" wrapText="1" indent="1"/>
    </xf>
    <xf numFmtId="0" fontId="10" fillId="33" borderId="10" xfId="59" applyFont="1" applyFill="1" applyBorder="1" applyAlignment="1">
      <alignment horizontal="left" vertical="center" wrapText="1" indent="1"/>
      <protection/>
    </xf>
    <xf numFmtId="0" fontId="7" fillId="33" borderId="10" xfId="0" applyFont="1" applyFill="1" applyBorder="1" applyAlignment="1">
      <alignment vertical="center" wrapText="1"/>
    </xf>
    <xf numFmtId="0" fontId="10" fillId="36" borderId="10" xfId="0" applyFont="1" applyFill="1" applyBorder="1" applyAlignment="1">
      <alignment horizontal="left" vertical="center" wrapText="1" indent="2"/>
    </xf>
    <xf numFmtId="0" fontId="10" fillId="0" borderId="10" xfId="0" applyFont="1" applyFill="1" applyBorder="1" applyAlignment="1">
      <alignment horizontal="left" vertical="center" wrapText="1" indent="2"/>
    </xf>
    <xf numFmtId="0" fontId="7" fillId="37" borderId="10" xfId="0" applyFont="1" applyFill="1" applyBorder="1" applyAlignment="1">
      <alignment horizontal="left" vertical="center" wrapText="1"/>
    </xf>
    <xf numFmtId="0" fontId="10" fillId="0" borderId="10" xfId="57" applyNumberFormat="1" applyFont="1" applyFill="1" applyBorder="1" applyAlignment="1" applyProtection="1">
      <alignment horizontal="left" vertical="center" wrapText="1" indent="2"/>
      <protection hidden="1"/>
    </xf>
    <xf numFmtId="3" fontId="10" fillId="33" borderId="10" xfId="57" applyNumberFormat="1" applyFont="1" applyFill="1" applyBorder="1" applyAlignment="1">
      <alignment horizontal="right" vertical="center"/>
      <protection/>
    </xf>
    <xf numFmtId="3" fontId="10" fillId="0" borderId="10" xfId="57" applyNumberFormat="1" applyFont="1" applyBorder="1" applyAlignment="1">
      <alignment horizontal="right" vertical="center"/>
      <protection/>
    </xf>
    <xf numFmtId="3" fontId="2" fillId="0" borderId="10" xfId="57" applyNumberFormat="1" applyFont="1" applyBorder="1" applyAlignment="1">
      <alignment horizontal="right" vertical="center"/>
      <protection/>
    </xf>
    <xf numFmtId="3" fontId="10" fillId="35" borderId="10" xfId="57" applyNumberFormat="1" applyFont="1" applyFill="1" applyBorder="1" applyAlignment="1">
      <alignment horizontal="right" vertical="center"/>
      <protection/>
    </xf>
    <xf numFmtId="4" fontId="10" fillId="34" borderId="10" xfId="55" applyNumberFormat="1" applyFont="1" applyFill="1" applyBorder="1" applyAlignment="1">
      <alignment horizontal="right" vertical="center"/>
      <protection/>
    </xf>
    <xf numFmtId="49" fontId="10" fillId="33" borderId="10" xfId="0" applyNumberFormat="1" applyFont="1" applyFill="1" applyBorder="1" applyAlignment="1">
      <alignment horizontal="left" vertical="center" wrapText="1" indent="1"/>
    </xf>
    <xf numFmtId="3" fontId="10" fillId="34" borderId="10" xfId="55" applyNumberFormat="1" applyFont="1" applyFill="1" applyBorder="1" applyAlignment="1">
      <alignment horizontal="right" vertical="center"/>
      <protection/>
    </xf>
    <xf numFmtId="4" fontId="2" fillId="34" borderId="10" xfId="55" applyNumberFormat="1" applyFont="1" applyFill="1" applyBorder="1" applyAlignment="1">
      <alignment horizontal="right" vertical="center"/>
      <protection/>
    </xf>
    <xf numFmtId="3" fontId="2" fillId="34" borderId="10" xfId="55" applyNumberFormat="1" applyFont="1" applyFill="1" applyBorder="1" applyAlignment="1">
      <alignment horizontal="right" vertical="center"/>
      <protection/>
    </xf>
    <xf numFmtId="49" fontId="10" fillId="33" borderId="11" xfId="0" applyNumberFormat="1" applyFont="1" applyFill="1" applyBorder="1" applyAlignment="1">
      <alignment horizontal="left" vertical="center" wrapText="1"/>
    </xf>
    <xf numFmtId="206" fontId="10" fillId="33" borderId="10" xfId="0" applyNumberFormat="1" applyFont="1" applyFill="1" applyBorder="1" applyAlignment="1">
      <alignment horizontal="right" vertical="center" inden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206" fontId="2" fillId="0" borderId="10" xfId="0" applyNumberFormat="1" applyFont="1" applyFill="1" applyBorder="1" applyAlignment="1">
      <alignment horizontal="right" vertical="center" indent="1" shrinkToFit="1"/>
    </xf>
    <xf numFmtId="3" fontId="10" fillId="0" borderId="0" xfId="0" applyNumberFormat="1" applyFont="1" applyFill="1" applyBorder="1" applyAlignment="1">
      <alignment horizontal="right" indent="1"/>
    </xf>
    <xf numFmtId="49" fontId="10" fillId="0" borderId="11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206" fontId="10" fillId="0" borderId="10" xfId="0" applyNumberFormat="1" applyFont="1" applyFill="1" applyBorder="1" applyAlignment="1">
      <alignment horizontal="right" vertical="center" indent="1"/>
    </xf>
    <xf numFmtId="0" fontId="10" fillId="33" borderId="12" xfId="0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210" fontId="10" fillId="33" borderId="10" xfId="68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206" fontId="2" fillId="0" borderId="10" xfId="0" applyNumberFormat="1" applyFont="1" applyFill="1" applyBorder="1" applyAlignment="1">
      <alignment horizontal="right" vertical="center" inden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06" fontId="2" fillId="0" borderId="10" xfId="0" applyNumberFormat="1" applyFont="1" applyFill="1" applyBorder="1" applyAlignment="1">
      <alignment horizontal="right" vertical="center" wrapText="1" indent="1"/>
    </xf>
    <xf numFmtId="0" fontId="2" fillId="0" borderId="12" xfId="0" applyNumberFormat="1" applyFont="1" applyFill="1" applyBorder="1" applyAlignment="1">
      <alignment horizontal="left" vertical="center" wrapText="1"/>
    </xf>
    <xf numFmtId="206" fontId="10" fillId="0" borderId="10" xfId="0" applyNumberFormat="1" applyFont="1" applyFill="1" applyBorder="1" applyAlignment="1">
      <alignment horizontal="right" vertical="center" wrapText="1" indent="1"/>
    </xf>
    <xf numFmtId="0" fontId="10" fillId="0" borderId="12" xfId="0" applyFont="1" applyFill="1" applyBorder="1" applyAlignment="1">
      <alignment horizontal="left" vertical="justify" wrapText="1"/>
    </xf>
    <xf numFmtId="3" fontId="18" fillId="34" borderId="10" xfId="55" applyNumberFormat="1" applyFont="1" applyFill="1" applyBorder="1" applyAlignment="1">
      <alignment horizontal="right" vertical="center"/>
      <protection/>
    </xf>
    <xf numFmtId="0" fontId="10" fillId="33" borderId="10" xfId="0" applyFont="1" applyFill="1" applyBorder="1" applyAlignment="1">
      <alignment horizontal="left" wrapText="1" indent="3"/>
    </xf>
    <xf numFmtId="0" fontId="2" fillId="0" borderId="10" xfId="0" applyFont="1" applyBorder="1" applyAlignment="1" applyProtection="1">
      <alignment horizontal="left" vertical="center" wrapText="1" indent="3"/>
      <protection locked="0"/>
    </xf>
    <xf numFmtId="0" fontId="4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 wrapText="1" indent="3"/>
    </xf>
    <xf numFmtId="0" fontId="19" fillId="0" borderId="10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center" wrapText="1" indent="2"/>
    </xf>
    <xf numFmtId="3" fontId="10" fillId="33" borderId="13" xfId="68" applyNumberFormat="1" applyFont="1" applyFill="1" applyBorder="1" applyAlignment="1">
      <alignment horizontal="right" vertical="center"/>
    </xf>
    <xf numFmtId="3" fontId="2" fillId="34" borderId="13" xfId="68" applyNumberFormat="1" applyFont="1" applyFill="1" applyBorder="1" applyAlignment="1">
      <alignment horizontal="right" vertical="center"/>
    </xf>
    <xf numFmtId="3" fontId="10" fillId="34" borderId="13" xfId="68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12" fillId="38" borderId="10" xfId="57" applyNumberFormat="1" applyFont="1" applyFill="1" applyBorder="1" applyAlignment="1" applyProtection="1">
      <alignment horizontal="left" vertical="center" wrapText="1"/>
      <protection hidden="1"/>
    </xf>
    <xf numFmtId="0" fontId="10" fillId="38" borderId="10" xfId="57" applyNumberFormat="1" applyFont="1" applyFill="1" applyBorder="1" applyAlignment="1" applyProtection="1">
      <alignment horizontal="center" vertical="center" wrapText="1"/>
      <protection hidden="1"/>
    </xf>
    <xf numFmtId="4" fontId="12" fillId="38" borderId="10" xfId="57" applyNumberFormat="1" applyFont="1" applyFill="1" applyBorder="1" applyAlignment="1">
      <alignment vertical="center"/>
      <protection/>
    </xf>
    <xf numFmtId="3" fontId="12" fillId="38" borderId="10" xfId="57" applyNumberFormat="1" applyFont="1" applyFill="1" applyBorder="1" applyAlignment="1">
      <alignment vertical="center"/>
      <protection/>
    </xf>
    <xf numFmtId="0" fontId="12" fillId="38" borderId="10" xfId="55" applyNumberFormat="1" applyFont="1" applyFill="1" applyBorder="1" applyAlignment="1" applyProtection="1">
      <alignment horizontal="left" vertical="center" wrapText="1"/>
      <protection hidden="1"/>
    </xf>
    <xf numFmtId="0" fontId="10" fillId="38" borderId="10" xfId="55" applyNumberFormat="1" applyFont="1" applyFill="1" applyBorder="1" applyAlignment="1" applyProtection="1">
      <alignment horizontal="center" vertical="center" wrapText="1"/>
      <protection hidden="1"/>
    </xf>
    <xf numFmtId="4" fontId="12" fillId="38" borderId="10" xfId="54" applyNumberFormat="1" applyFont="1" applyFill="1" applyBorder="1" applyAlignment="1">
      <alignment horizontal="right" vertical="center"/>
      <protection/>
    </xf>
    <xf numFmtId="3" fontId="12" fillId="38" borderId="10" xfId="55" applyNumberFormat="1" applyFont="1" applyFill="1" applyBorder="1" applyAlignment="1">
      <alignment horizontal="right" vertical="center"/>
      <protection/>
    </xf>
    <xf numFmtId="49" fontId="12" fillId="38" borderId="14" xfId="0" applyNumberFormat="1" applyFont="1" applyFill="1" applyBorder="1" applyAlignment="1">
      <alignment vertical="center" wrapText="1"/>
    </xf>
    <xf numFmtId="49" fontId="10" fillId="38" borderId="15" xfId="0" applyNumberFormat="1" applyFont="1" applyFill="1" applyBorder="1" applyAlignment="1">
      <alignment horizontal="center" vertical="center"/>
    </xf>
    <xf numFmtId="206" fontId="10" fillId="38" borderId="15" xfId="68" applyNumberFormat="1" applyFont="1" applyFill="1" applyBorder="1" applyAlignment="1">
      <alignment horizontal="right" vertical="center" indent="1"/>
    </xf>
    <xf numFmtId="206" fontId="2" fillId="38" borderId="16" xfId="68" applyNumberFormat="1" applyFont="1" applyFill="1" applyBorder="1" applyAlignment="1">
      <alignment horizontal="center" vertical="center"/>
    </xf>
    <xf numFmtId="49" fontId="12" fillId="38" borderId="14" xfId="0" applyNumberFormat="1" applyFont="1" applyFill="1" applyBorder="1" applyAlignment="1">
      <alignment horizontal="left" vertical="center" wrapText="1"/>
    </xf>
    <xf numFmtId="49" fontId="2" fillId="38" borderId="15" xfId="0" applyNumberFormat="1" applyFont="1" applyFill="1" applyBorder="1" applyAlignment="1">
      <alignment horizontal="center"/>
    </xf>
    <xf numFmtId="206" fontId="10" fillId="38" borderId="15" xfId="0" applyNumberFormat="1" applyFont="1" applyFill="1" applyBorder="1" applyAlignment="1">
      <alignment horizontal="right" vertical="center" indent="1"/>
    </xf>
    <xf numFmtId="3" fontId="10" fillId="38" borderId="16" xfId="68" applyNumberFormat="1" applyFont="1" applyFill="1" applyBorder="1" applyAlignment="1">
      <alignment horizontal="right" vertical="center"/>
    </xf>
    <xf numFmtId="4" fontId="10" fillId="38" borderId="10" xfId="57" applyNumberFormat="1" applyFont="1" applyFill="1" applyBorder="1" applyAlignment="1">
      <alignment horizontal="right" vertical="center"/>
      <protection/>
    </xf>
    <xf numFmtId="0" fontId="2" fillId="38" borderId="10" xfId="0" applyFont="1" applyFill="1" applyBorder="1" applyAlignment="1">
      <alignment horizontal="left" wrapText="1" indent="3"/>
    </xf>
    <xf numFmtId="0" fontId="2" fillId="38" borderId="10" xfId="57" applyNumberFormat="1" applyFont="1" applyFill="1" applyBorder="1" applyAlignment="1" applyProtection="1">
      <alignment horizontal="center" vertical="center" wrapText="1"/>
      <protection hidden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206" fontId="2" fillId="0" borderId="18" xfId="0" applyNumberFormat="1" applyFont="1" applyFill="1" applyBorder="1" applyAlignment="1">
      <alignment horizontal="right" vertical="center" indent="1" shrinkToFit="1"/>
    </xf>
    <xf numFmtId="206" fontId="2" fillId="0" borderId="0" xfId="0" applyNumberFormat="1" applyFont="1" applyFill="1" applyBorder="1" applyAlignment="1">
      <alignment horizontal="right" vertical="center" indent="1" shrinkToFit="1"/>
    </xf>
    <xf numFmtId="206" fontId="2" fillId="38" borderId="10" xfId="0" applyNumberFormat="1" applyFont="1" applyFill="1" applyBorder="1" applyAlignment="1">
      <alignment horizontal="right" vertical="center" indent="1"/>
    </xf>
    <xf numFmtId="0" fontId="20" fillId="0" borderId="12" xfId="0" applyFont="1" applyBorder="1" applyAlignment="1">
      <alignment horizontal="left" vertical="center" wrapText="1" indent="3"/>
    </xf>
    <xf numFmtId="0" fontId="20" fillId="0" borderId="10" xfId="0" applyFont="1" applyBorder="1" applyAlignment="1">
      <alignment horizontal="center" vertical="center"/>
    </xf>
    <xf numFmtId="0" fontId="10" fillId="39" borderId="10" xfId="0" applyFont="1" applyFill="1" applyBorder="1" applyAlignment="1">
      <alignment horizontal="left" wrapText="1" indent="3"/>
    </xf>
    <xf numFmtId="0" fontId="10" fillId="39" borderId="10" xfId="57" applyNumberFormat="1" applyFont="1" applyFill="1" applyBorder="1" applyAlignment="1" applyProtection="1">
      <alignment horizontal="center" vertical="center" wrapText="1"/>
      <protection hidden="1"/>
    </xf>
    <xf numFmtId="4" fontId="10" fillId="39" borderId="10" xfId="57" applyNumberFormat="1" applyFont="1" applyFill="1" applyBorder="1" applyAlignment="1">
      <alignment horizontal="right" vertical="center"/>
      <protection/>
    </xf>
    <xf numFmtId="0" fontId="2" fillId="0" borderId="10" xfId="55" applyNumberFormat="1" applyFont="1" applyFill="1" applyBorder="1" applyAlignment="1" applyProtection="1">
      <alignment horizontal="left" vertical="center" wrapText="1" indent="2"/>
      <protection hidden="1"/>
    </xf>
    <xf numFmtId="0" fontId="19" fillId="0" borderId="19" xfId="0" applyFont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1"/>
    </xf>
    <xf numFmtId="3" fontId="2" fillId="39" borderId="10" xfId="57" applyNumberFormat="1" applyFont="1" applyFill="1" applyBorder="1" applyAlignment="1">
      <alignment horizontal="right" vertical="center"/>
      <protection/>
    </xf>
    <xf numFmtId="3" fontId="10" fillId="0" borderId="10" xfId="55" applyNumberFormat="1" applyFont="1" applyFill="1" applyBorder="1" applyAlignment="1">
      <alignment horizontal="right" vertical="center"/>
      <protection/>
    </xf>
    <xf numFmtId="215" fontId="10" fillId="0" borderId="10" xfId="0" applyNumberFormat="1" applyFont="1" applyBorder="1" applyAlignment="1">
      <alignment horizontal="left" vertical="center" wrapText="1" indent="2"/>
    </xf>
    <xf numFmtId="0" fontId="10" fillId="39" borderId="10" xfId="0" applyFont="1" applyFill="1" applyBorder="1" applyAlignment="1">
      <alignment horizontal="left" vertical="center" wrapText="1" indent="1"/>
    </xf>
    <xf numFmtId="4" fontId="10" fillId="39" borderId="10" xfId="55" applyNumberFormat="1" applyFont="1" applyFill="1" applyBorder="1" applyAlignment="1">
      <alignment horizontal="right" vertical="center"/>
      <protection/>
    </xf>
    <xf numFmtId="3" fontId="10" fillId="39" borderId="10" xfId="55" applyNumberFormat="1" applyFont="1" applyFill="1" applyBorder="1" applyAlignment="1">
      <alignment horizontal="right" vertical="center"/>
      <protection/>
    </xf>
    <xf numFmtId="0" fontId="10" fillId="0" borderId="10" xfId="0" applyFont="1" applyFill="1" applyBorder="1" applyAlignment="1">
      <alignment horizontal="left" vertical="center" wrapText="1" indent="1"/>
    </xf>
    <xf numFmtId="217" fontId="10" fillId="0" borderId="10" xfId="55" applyNumberFormat="1" applyFont="1" applyFill="1" applyBorder="1" applyAlignment="1">
      <alignment horizontal="right" vertical="center"/>
      <protection/>
    </xf>
    <xf numFmtId="0" fontId="10" fillId="39" borderId="10" xfId="0" applyNumberFormat="1" applyFont="1" applyFill="1" applyBorder="1" applyAlignment="1">
      <alignment horizontal="left" vertical="center" wrapText="1" indent="3"/>
    </xf>
    <xf numFmtId="49" fontId="2" fillId="39" borderId="10" xfId="0" applyNumberFormat="1" applyFont="1" applyFill="1" applyBorder="1" applyAlignment="1">
      <alignment horizontal="center" vertical="center" wrapText="1"/>
    </xf>
    <xf numFmtId="4" fontId="2" fillId="39" borderId="10" xfId="57" applyNumberFormat="1" applyFont="1" applyFill="1" applyBorder="1" applyAlignment="1">
      <alignment horizontal="right" vertical="center"/>
      <protection/>
    </xf>
    <xf numFmtId="49" fontId="10" fillId="39" borderId="10" xfId="57" applyNumberFormat="1" applyFont="1" applyFill="1" applyBorder="1" applyAlignment="1" applyProtection="1">
      <alignment horizontal="center" vertical="center" wrapText="1"/>
      <protection hidden="1"/>
    </xf>
    <xf numFmtId="217" fontId="10" fillId="39" borderId="10" xfId="55" applyNumberFormat="1" applyFont="1" applyFill="1" applyBorder="1" applyAlignment="1">
      <alignment horizontal="right" vertical="center"/>
      <protection/>
    </xf>
    <xf numFmtId="217" fontId="10" fillId="33" borderId="10" xfId="55" applyNumberFormat="1" applyFont="1" applyFill="1" applyBorder="1" applyAlignment="1">
      <alignment horizontal="right" vertical="center"/>
      <protection/>
    </xf>
    <xf numFmtId="4" fontId="2" fillId="0" borderId="10" xfId="55" applyNumberFormat="1" applyFont="1" applyFill="1" applyBorder="1" applyAlignment="1">
      <alignment horizontal="right" vertical="center"/>
      <protection/>
    </xf>
    <xf numFmtId="0" fontId="10" fillId="39" borderId="10" xfId="0" applyFont="1" applyFill="1" applyBorder="1" applyAlignment="1">
      <alignment horizontal="left" vertical="center" wrapText="1" indent="2"/>
    </xf>
    <xf numFmtId="49" fontId="8" fillId="39" borderId="10" xfId="0" applyNumberFormat="1" applyFont="1" applyFill="1" applyBorder="1" applyAlignment="1">
      <alignment horizontal="center" vertical="center"/>
    </xf>
    <xf numFmtId="217" fontId="12" fillId="38" borderId="10" xfId="54" applyNumberFormat="1" applyFont="1" applyFill="1" applyBorder="1" applyAlignment="1">
      <alignment horizontal="right" vertical="center"/>
      <protection/>
    </xf>
    <xf numFmtId="217" fontId="10" fillId="33" borderId="10" xfId="54" applyNumberFormat="1" applyFont="1" applyFill="1" applyBorder="1" applyAlignment="1">
      <alignment horizontal="right" vertical="center"/>
      <protection/>
    </xf>
    <xf numFmtId="0" fontId="12" fillId="40" borderId="10" xfId="55" applyNumberFormat="1" applyFont="1" applyFill="1" applyBorder="1" applyAlignment="1" applyProtection="1">
      <alignment vertical="center"/>
      <protection hidden="1"/>
    </xf>
    <xf numFmtId="0" fontId="12" fillId="40" borderId="10" xfId="55" applyNumberFormat="1" applyFont="1" applyFill="1" applyBorder="1" applyAlignment="1" applyProtection="1">
      <alignment horizontal="center" vertical="center"/>
      <protection hidden="1"/>
    </xf>
    <xf numFmtId="4" fontId="12" fillId="40" borderId="10" xfId="55" applyNumberFormat="1" applyFont="1" applyFill="1" applyBorder="1" applyAlignment="1">
      <alignment horizontal="right" vertical="center"/>
      <protection/>
    </xf>
    <xf numFmtId="3" fontId="12" fillId="40" borderId="10" xfId="55" applyNumberFormat="1" applyFont="1" applyFill="1" applyBorder="1" applyAlignment="1">
      <alignment horizontal="right" vertical="center"/>
      <protection/>
    </xf>
    <xf numFmtId="4" fontId="10" fillId="39" borderId="10" xfId="57" applyNumberFormat="1" applyFont="1" applyFill="1" applyBorder="1" applyAlignment="1" applyProtection="1">
      <alignment horizontal="right" vertical="center" wrapText="1"/>
      <protection hidden="1"/>
    </xf>
    <xf numFmtId="217" fontId="10" fillId="33" borderId="10" xfId="0" applyNumberFormat="1" applyFont="1" applyFill="1" applyBorder="1" applyAlignment="1">
      <alignment horizontal="right" vertical="center" indent="1"/>
    </xf>
    <xf numFmtId="217" fontId="2" fillId="0" borderId="18" xfId="0" applyNumberFormat="1" applyFont="1" applyFill="1" applyBorder="1" applyAlignment="1">
      <alignment horizontal="right" vertical="center" indent="1" shrinkToFit="1"/>
    </xf>
    <xf numFmtId="49" fontId="2" fillId="39" borderId="18" xfId="0" applyNumberFormat="1" applyFont="1" applyFill="1" applyBorder="1" applyAlignment="1">
      <alignment horizontal="center" vertical="center"/>
    </xf>
    <xf numFmtId="206" fontId="2" fillId="39" borderId="18" xfId="0" applyNumberFormat="1" applyFont="1" applyFill="1" applyBorder="1" applyAlignment="1">
      <alignment horizontal="right" vertical="center" indent="1" shrinkToFit="1"/>
    </xf>
    <xf numFmtId="49" fontId="12" fillId="40" borderId="20" xfId="0" applyNumberFormat="1" applyFont="1" applyFill="1" applyBorder="1" applyAlignment="1">
      <alignment horizontal="left" vertical="center" wrapText="1"/>
    </xf>
    <xf numFmtId="49" fontId="10" fillId="40" borderId="21" xfId="0" applyNumberFormat="1" applyFont="1" applyFill="1" applyBorder="1" applyAlignment="1">
      <alignment horizontal="center" vertical="center"/>
    </xf>
    <xf numFmtId="206" fontId="10" fillId="40" borderId="21" xfId="0" applyNumberFormat="1" applyFont="1" applyFill="1" applyBorder="1" applyAlignment="1">
      <alignment horizontal="right" vertical="center" indent="1"/>
    </xf>
    <xf numFmtId="3" fontId="10" fillId="40" borderId="22" xfId="68" applyNumberFormat="1" applyFont="1" applyFill="1" applyBorder="1" applyAlignment="1">
      <alignment horizontal="right" vertical="center"/>
    </xf>
    <xf numFmtId="0" fontId="8" fillId="0" borderId="10" xfId="58" applyFont="1" applyBorder="1" applyAlignment="1">
      <alignment horizontal="center" vertical="center" wrapText="1"/>
      <protection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2" fontId="10" fillId="0" borderId="10" xfId="57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58" applyFont="1" applyBorder="1" applyAlignment="1">
      <alignment horizontal="center" vertical="center" wrapText="1"/>
      <protection/>
    </xf>
    <xf numFmtId="0" fontId="8" fillId="0" borderId="23" xfId="58" applyFont="1" applyBorder="1" applyAlignment="1">
      <alignment horizontal="center" vertical="center" wrapText="1"/>
      <protection/>
    </xf>
    <xf numFmtId="3" fontId="10" fillId="0" borderId="10" xfId="57" applyNumberFormat="1" applyFont="1" applyFill="1" applyBorder="1" applyAlignment="1">
      <alignment horizontal="right" vertical="center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4" xfId="54"/>
    <cellStyle name="Обычный_Tmp16" xfId="55"/>
    <cellStyle name="Обычный_Tmp18" xfId="56"/>
    <cellStyle name="Обычный_Tmp3" xfId="57"/>
    <cellStyle name="Обычный_Анализ на 01.04.06" xfId="58"/>
    <cellStyle name="Обычный_Новая Игирма" xfId="59"/>
    <cellStyle name="Обычный_ПРОГНОЗ ДОХОДОВ на 2007 год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0"/>
  <sheetViews>
    <sheetView tabSelected="1" view="pageBreakPreview" zoomScaleSheetLayoutView="100" zoomScalePageLayoutView="0" workbookViewId="0" topLeftCell="A1">
      <selection activeCell="I175" sqref="I175"/>
    </sheetView>
  </sheetViews>
  <sheetFormatPr defaultColWidth="9.140625" defaultRowHeight="12.75"/>
  <cols>
    <col min="1" max="1" width="57.7109375" style="15" customWidth="1"/>
    <col min="2" max="2" width="20.8515625" style="15" customWidth="1"/>
    <col min="3" max="3" width="12.28125" style="15" customWidth="1"/>
    <col min="4" max="4" width="14.28125" style="15" customWidth="1"/>
    <col min="5" max="5" width="14.421875" style="15" customWidth="1"/>
    <col min="6" max="6" width="11.140625" style="15" customWidth="1"/>
    <col min="7" max="16384" width="9.140625" style="15" customWidth="1"/>
  </cols>
  <sheetData>
    <row r="1" spans="1:6" ht="15.75" customHeight="1">
      <c r="A1" s="16"/>
      <c r="B1" s="16"/>
      <c r="C1" s="17"/>
      <c r="D1" s="17"/>
      <c r="E1" s="17"/>
      <c r="F1" s="17"/>
    </row>
    <row r="2" spans="1:20" ht="54.75" customHeight="1">
      <c r="A2" s="175" t="s">
        <v>293</v>
      </c>
      <c r="B2" s="175"/>
      <c r="C2" s="175"/>
      <c r="D2" s="175"/>
      <c r="E2" s="175"/>
      <c r="F2" s="175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4.25" customHeight="1">
      <c r="A3" s="1"/>
      <c r="B3" s="1"/>
      <c r="C3" s="1"/>
      <c r="D3" s="1"/>
      <c r="E3" s="1"/>
      <c r="F3" s="1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6" ht="18.75" customHeight="1">
      <c r="A4" s="18"/>
      <c r="B4" s="18"/>
      <c r="E4" s="19"/>
      <c r="F4" s="39" t="s">
        <v>0</v>
      </c>
    </row>
    <row r="5" spans="1:6" s="20" customFormat="1" ht="15.75" customHeight="1">
      <c r="A5" s="176" t="s">
        <v>1</v>
      </c>
      <c r="B5" s="177" t="s">
        <v>2</v>
      </c>
      <c r="C5" s="174" t="s">
        <v>71</v>
      </c>
      <c r="D5" s="178" t="s">
        <v>263</v>
      </c>
      <c r="E5" s="174" t="s">
        <v>72</v>
      </c>
      <c r="F5" s="174" t="s">
        <v>55</v>
      </c>
    </row>
    <row r="6" spans="1:6" s="20" customFormat="1" ht="23.25" customHeight="1">
      <c r="A6" s="176"/>
      <c r="B6" s="177"/>
      <c r="C6" s="174"/>
      <c r="D6" s="179"/>
      <c r="E6" s="174"/>
      <c r="F6" s="174"/>
    </row>
    <row r="7" spans="1:6" s="21" customFormat="1" ht="22.5" customHeight="1">
      <c r="A7" s="110" t="s">
        <v>3</v>
      </c>
      <c r="B7" s="111" t="s">
        <v>4</v>
      </c>
      <c r="C7" s="112">
        <f>C8+C14+C20+C22+C29+C35+C38+C40+C33</f>
        <v>14445.5</v>
      </c>
      <c r="D7" s="112">
        <f>D8+D14+D20+D22+D29+D35+D38+D40+D33</f>
        <v>10964.200000000003</v>
      </c>
      <c r="E7" s="112">
        <f>E8+E14+E20+E22+E29+E35+E38+E40</f>
        <v>13215.7</v>
      </c>
      <c r="F7" s="113">
        <f>E7/C7*100</f>
        <v>91.48662213145963</v>
      </c>
    </row>
    <row r="8" spans="1:6" s="22" customFormat="1" ht="15.75" customHeight="1">
      <c r="A8" s="56" t="s">
        <v>5</v>
      </c>
      <c r="B8" s="7" t="s">
        <v>6</v>
      </c>
      <c r="C8" s="138">
        <f>C9</f>
        <v>4630.9</v>
      </c>
      <c r="D8" s="32">
        <f>D9</f>
        <v>3601.3700000000003</v>
      </c>
      <c r="E8" s="32">
        <f>E9</f>
        <v>4124.8</v>
      </c>
      <c r="F8" s="67">
        <f aca="true" t="shared" si="0" ref="F8:F13">E8/C8*100</f>
        <v>89.07123885205901</v>
      </c>
    </row>
    <row r="9" spans="1:6" s="20" customFormat="1" ht="13.5" customHeight="1">
      <c r="A9" s="66" t="s">
        <v>7</v>
      </c>
      <c r="B9" s="8" t="s">
        <v>8</v>
      </c>
      <c r="C9" s="33">
        <f>C10+C11+C12+C13</f>
        <v>4630.9</v>
      </c>
      <c r="D9" s="33">
        <f>D10+D11+D12+D13</f>
        <v>3601.3700000000003</v>
      </c>
      <c r="E9" s="33">
        <f>E10+E11+E12+E13</f>
        <v>4124.8</v>
      </c>
      <c r="F9" s="68">
        <f t="shared" si="0"/>
        <v>89.07123885205901</v>
      </c>
    </row>
    <row r="10" spans="1:6" s="20" customFormat="1" ht="60.75" customHeight="1">
      <c r="A10" s="50" t="s">
        <v>50</v>
      </c>
      <c r="B10" s="23" t="s">
        <v>9</v>
      </c>
      <c r="C10" s="34">
        <v>4618.4</v>
      </c>
      <c r="D10" s="34">
        <v>3578.47</v>
      </c>
      <c r="E10" s="34">
        <v>4100</v>
      </c>
      <c r="F10" s="69">
        <f>E10/C10*100</f>
        <v>88.77533344881346</v>
      </c>
    </row>
    <row r="11" spans="1:6" s="20" customFormat="1" ht="96.75" customHeight="1">
      <c r="A11" s="50" t="s">
        <v>254</v>
      </c>
      <c r="B11" s="23" t="s">
        <v>253</v>
      </c>
      <c r="C11" s="34">
        <v>2</v>
      </c>
      <c r="D11" s="34">
        <v>0.8</v>
      </c>
      <c r="E11" s="34">
        <v>1</v>
      </c>
      <c r="F11" s="69">
        <f t="shared" si="0"/>
        <v>50</v>
      </c>
    </row>
    <row r="12" spans="1:6" ht="45" customHeight="1">
      <c r="A12" s="52" t="s">
        <v>10</v>
      </c>
      <c r="B12" s="23" t="s">
        <v>11</v>
      </c>
      <c r="C12" s="35">
        <v>10.5</v>
      </c>
      <c r="D12" s="35">
        <v>8.8</v>
      </c>
      <c r="E12" s="35">
        <v>10.5</v>
      </c>
      <c r="F12" s="69">
        <f t="shared" si="0"/>
        <v>100</v>
      </c>
    </row>
    <row r="13" spans="1:6" ht="93" customHeight="1">
      <c r="A13" s="45" t="s">
        <v>69</v>
      </c>
      <c r="B13" s="23" t="s">
        <v>70</v>
      </c>
      <c r="C13" s="35">
        <v>0</v>
      </c>
      <c r="D13" s="35">
        <v>13.3</v>
      </c>
      <c r="E13" s="35">
        <v>13.3</v>
      </c>
      <c r="F13" s="69">
        <v>0</v>
      </c>
    </row>
    <row r="14" spans="1:6" ht="33.75" customHeight="1">
      <c r="A14" s="53" t="s">
        <v>12</v>
      </c>
      <c r="B14" s="4" t="s">
        <v>13</v>
      </c>
      <c r="C14" s="165">
        <f>C15</f>
        <v>4226.5</v>
      </c>
      <c r="D14" s="36">
        <f>D15</f>
        <v>3526.1</v>
      </c>
      <c r="E14" s="36">
        <f>E15</f>
        <v>3852.1</v>
      </c>
      <c r="F14" s="67">
        <f aca="true" t="shared" si="1" ref="F14:F27">E14/C14*100</f>
        <v>91.14160653022594</v>
      </c>
    </row>
    <row r="15" spans="1:6" ht="42.75" customHeight="1">
      <c r="A15" s="144" t="s">
        <v>14</v>
      </c>
      <c r="B15" s="5" t="s">
        <v>15</v>
      </c>
      <c r="C15" s="37">
        <f>C16+C17+C18+C19</f>
        <v>4226.5</v>
      </c>
      <c r="D15" s="37">
        <f>D16+D17+D18+D19</f>
        <v>3526.1</v>
      </c>
      <c r="E15" s="37">
        <f>E16+E17+E18+E19</f>
        <v>3852.1</v>
      </c>
      <c r="F15" s="68">
        <f t="shared" si="1"/>
        <v>91.14160653022594</v>
      </c>
    </row>
    <row r="16" spans="1:6" ht="75" customHeight="1">
      <c r="A16" s="50" t="s">
        <v>16</v>
      </c>
      <c r="B16" s="24" t="s">
        <v>17</v>
      </c>
      <c r="C16" s="35">
        <v>1940.7</v>
      </c>
      <c r="D16" s="35">
        <v>1612.2</v>
      </c>
      <c r="E16" s="35">
        <v>1850</v>
      </c>
      <c r="F16" s="69">
        <f t="shared" si="1"/>
        <v>95.32642860823414</v>
      </c>
    </row>
    <row r="17" spans="1:6" ht="81.75" customHeight="1">
      <c r="A17" s="50" t="s">
        <v>51</v>
      </c>
      <c r="B17" s="24" t="s">
        <v>18</v>
      </c>
      <c r="C17" s="35">
        <v>11</v>
      </c>
      <c r="D17" s="35">
        <v>11.5</v>
      </c>
      <c r="E17" s="35">
        <v>12</v>
      </c>
      <c r="F17" s="69">
        <f t="shared" si="1"/>
        <v>109.09090909090908</v>
      </c>
    </row>
    <row r="18" spans="1:6" ht="76.5" customHeight="1">
      <c r="A18" s="50" t="s">
        <v>19</v>
      </c>
      <c r="B18" s="24" t="s">
        <v>20</v>
      </c>
      <c r="C18" s="35">
        <v>2274.7</v>
      </c>
      <c r="D18" s="35">
        <v>2186.5</v>
      </c>
      <c r="E18" s="35">
        <v>2300</v>
      </c>
      <c r="F18" s="69">
        <f t="shared" si="1"/>
        <v>101.11223458038423</v>
      </c>
    </row>
    <row r="19" spans="1:6" ht="69.75" customHeight="1">
      <c r="A19" s="50" t="s">
        <v>21</v>
      </c>
      <c r="B19" s="24" t="s">
        <v>22</v>
      </c>
      <c r="C19" s="35">
        <v>0.1</v>
      </c>
      <c r="D19" s="35">
        <v>-284.1</v>
      </c>
      <c r="E19" s="35">
        <v>-309.9</v>
      </c>
      <c r="F19" s="69">
        <v>0</v>
      </c>
    </row>
    <row r="20" spans="1:6" ht="13.5">
      <c r="A20" s="56" t="s">
        <v>255</v>
      </c>
      <c r="B20" s="7" t="s">
        <v>256</v>
      </c>
      <c r="C20" s="32">
        <f>C21</f>
        <v>0</v>
      </c>
      <c r="D20" s="32">
        <f>D21</f>
        <v>0</v>
      </c>
      <c r="E20" s="32">
        <f>E21</f>
        <v>0</v>
      </c>
      <c r="F20" s="67">
        <v>0</v>
      </c>
    </row>
    <row r="21" spans="1:6" ht="13.5">
      <c r="A21" s="50" t="s">
        <v>257</v>
      </c>
      <c r="B21" s="24" t="s">
        <v>258</v>
      </c>
      <c r="C21" s="35">
        <v>0</v>
      </c>
      <c r="D21" s="35">
        <v>0</v>
      </c>
      <c r="E21" s="35">
        <v>0</v>
      </c>
      <c r="F21" s="69">
        <v>0</v>
      </c>
    </row>
    <row r="22" spans="1:6" s="22" customFormat="1" ht="14.25">
      <c r="A22" s="56" t="s">
        <v>23</v>
      </c>
      <c r="B22" s="7" t="s">
        <v>24</v>
      </c>
      <c r="C22" s="138">
        <f>C23+C25</f>
        <v>4205</v>
      </c>
      <c r="D22" s="32">
        <f>D23+D25</f>
        <v>2446.2999999999997</v>
      </c>
      <c r="E22" s="32">
        <f>E23+E25</f>
        <v>4200</v>
      </c>
      <c r="F22" s="67">
        <f t="shared" si="1"/>
        <v>99.88109393579072</v>
      </c>
    </row>
    <row r="23" spans="1:6" s="20" customFormat="1" ht="12.75" customHeight="1">
      <c r="A23" s="66" t="s">
        <v>25</v>
      </c>
      <c r="B23" s="8" t="s">
        <v>26</v>
      </c>
      <c r="C23" s="33">
        <f>C24</f>
        <v>1125</v>
      </c>
      <c r="D23" s="33">
        <f>D24</f>
        <v>-20.3</v>
      </c>
      <c r="E23" s="33">
        <v>900</v>
      </c>
      <c r="F23" s="68">
        <f t="shared" si="1"/>
        <v>80</v>
      </c>
    </row>
    <row r="24" spans="1:6" s="20" customFormat="1" ht="46.5" customHeight="1">
      <c r="A24" s="101" t="s">
        <v>272</v>
      </c>
      <c r="B24" s="102" t="s">
        <v>264</v>
      </c>
      <c r="C24" s="34">
        <v>1125</v>
      </c>
      <c r="D24" s="34">
        <v>-20.3</v>
      </c>
      <c r="E24" s="34">
        <v>-40</v>
      </c>
      <c r="F24" s="69">
        <f t="shared" si="1"/>
        <v>-3.5555555555555554</v>
      </c>
    </row>
    <row r="25" spans="1:6" s="20" customFormat="1" ht="13.5" customHeight="1">
      <c r="A25" s="66" t="s">
        <v>27</v>
      </c>
      <c r="B25" s="8" t="s">
        <v>28</v>
      </c>
      <c r="C25" s="33">
        <f>C26+C27</f>
        <v>3080</v>
      </c>
      <c r="D25" s="33">
        <f>D26+D27</f>
        <v>2466.6</v>
      </c>
      <c r="E25" s="33">
        <f>E26+E27</f>
        <v>3300</v>
      </c>
      <c r="F25" s="68">
        <f t="shared" si="1"/>
        <v>107.14285714285714</v>
      </c>
    </row>
    <row r="26" spans="1:6" s="20" customFormat="1" ht="27.75" customHeight="1">
      <c r="A26" s="101" t="s">
        <v>273</v>
      </c>
      <c r="B26" s="102" t="s">
        <v>265</v>
      </c>
      <c r="C26" s="34">
        <v>2280</v>
      </c>
      <c r="D26" s="34">
        <v>2319.7</v>
      </c>
      <c r="E26" s="34">
        <v>2500</v>
      </c>
      <c r="F26" s="69">
        <f t="shared" si="1"/>
        <v>109.64912280701755</v>
      </c>
    </row>
    <row r="27" spans="1:6" s="20" customFormat="1" ht="32.25" customHeight="1">
      <c r="A27" s="101" t="s">
        <v>274</v>
      </c>
      <c r="B27" s="102" t="s">
        <v>266</v>
      </c>
      <c r="C27" s="34">
        <v>800</v>
      </c>
      <c r="D27" s="34">
        <v>146.9</v>
      </c>
      <c r="E27" s="34">
        <v>800</v>
      </c>
      <c r="F27" s="69">
        <f t="shared" si="1"/>
        <v>100</v>
      </c>
    </row>
    <row r="28" spans="1:6" s="20" customFormat="1" ht="27.75" customHeight="1" hidden="1">
      <c r="A28" s="55" t="s">
        <v>54</v>
      </c>
      <c r="B28" s="25" t="s">
        <v>29</v>
      </c>
      <c r="C28" s="38"/>
      <c r="D28" s="38"/>
      <c r="E28" s="38"/>
      <c r="F28" s="70"/>
    </row>
    <row r="29" spans="1:6" s="22" customFormat="1" ht="42.75" customHeight="1">
      <c r="A29" s="56" t="s">
        <v>30</v>
      </c>
      <c r="B29" s="7" t="s">
        <v>31</v>
      </c>
      <c r="C29" s="138">
        <f>C32</f>
        <v>90</v>
      </c>
      <c r="D29" s="32">
        <f>D32</f>
        <v>6.7</v>
      </c>
      <c r="E29" s="32">
        <f>E32</f>
        <v>6.7</v>
      </c>
      <c r="F29" s="67">
        <f>E29/C29*100</f>
        <v>7.4444444444444455</v>
      </c>
    </row>
    <row r="30" spans="1:6" s="20" customFormat="1" ht="63.75" hidden="1">
      <c r="A30" s="57" t="s">
        <v>52</v>
      </c>
      <c r="B30" s="8" t="s">
        <v>32</v>
      </c>
      <c r="C30" s="33">
        <f>C31</f>
        <v>90</v>
      </c>
      <c r="D30" s="33"/>
      <c r="E30" s="33">
        <f>E31</f>
        <v>90</v>
      </c>
      <c r="F30" s="68">
        <f>E30/C30*100</f>
        <v>100</v>
      </c>
    </row>
    <row r="31" spans="1:6" s="20" customFormat="1" ht="63.75" hidden="1">
      <c r="A31" s="58" t="s">
        <v>53</v>
      </c>
      <c r="B31" s="26" t="s">
        <v>33</v>
      </c>
      <c r="C31" s="34">
        <v>90</v>
      </c>
      <c r="D31" s="34"/>
      <c r="E31" s="34">
        <v>90</v>
      </c>
      <c r="F31" s="69">
        <f>E31/C31*100</f>
        <v>100</v>
      </c>
    </row>
    <row r="32" spans="1:6" s="20" customFormat="1" ht="78.75" customHeight="1">
      <c r="A32" s="58" t="s">
        <v>267</v>
      </c>
      <c r="B32" s="26" t="s">
        <v>268</v>
      </c>
      <c r="C32" s="34">
        <v>90</v>
      </c>
      <c r="D32" s="34">
        <v>6.7</v>
      </c>
      <c r="E32" s="34">
        <v>6.7</v>
      </c>
      <c r="F32" s="69">
        <v>7</v>
      </c>
    </row>
    <row r="33" spans="1:6" s="20" customFormat="1" ht="50.25" customHeight="1">
      <c r="A33" s="150" t="s">
        <v>297</v>
      </c>
      <c r="B33" s="151" t="s">
        <v>295</v>
      </c>
      <c r="C33" s="152">
        <f>SUM(C34)</f>
        <v>351.7</v>
      </c>
      <c r="D33" s="152">
        <f>SUM(D34)</f>
        <v>351.7</v>
      </c>
      <c r="E33" s="152">
        <f>SUM(E34)</f>
        <v>351.7</v>
      </c>
      <c r="F33" s="67">
        <f>E33/C33*100</f>
        <v>100</v>
      </c>
    </row>
    <row r="34" spans="1:6" s="20" customFormat="1" ht="39" customHeight="1">
      <c r="A34" s="58" t="s">
        <v>298</v>
      </c>
      <c r="B34" s="26" t="s">
        <v>296</v>
      </c>
      <c r="C34" s="34">
        <v>351.7</v>
      </c>
      <c r="D34" s="34">
        <v>351.7</v>
      </c>
      <c r="E34" s="34">
        <v>351.7</v>
      </c>
      <c r="F34" s="180">
        <f>E34/C34*100</f>
        <v>100</v>
      </c>
    </row>
    <row r="35" spans="1:6" s="20" customFormat="1" ht="30.75" customHeight="1">
      <c r="A35" s="61" t="s">
        <v>34</v>
      </c>
      <c r="B35" s="14" t="s">
        <v>35</v>
      </c>
      <c r="C35" s="138">
        <f aca="true" t="shared" si="2" ref="C35:E36">C36</f>
        <v>396.4</v>
      </c>
      <c r="D35" s="32">
        <f t="shared" si="2"/>
        <v>496</v>
      </c>
      <c r="E35" s="32">
        <f t="shared" si="2"/>
        <v>496</v>
      </c>
      <c r="F35" s="67">
        <f>E35/C35*100</f>
        <v>125.12613521695258</v>
      </c>
    </row>
    <row r="36" spans="1:6" s="20" customFormat="1" ht="45" customHeight="1">
      <c r="A36" s="54" t="s">
        <v>36</v>
      </c>
      <c r="B36" s="6" t="s">
        <v>37</v>
      </c>
      <c r="C36" s="33">
        <v>396.4</v>
      </c>
      <c r="D36" s="33">
        <v>496</v>
      </c>
      <c r="E36" s="33">
        <v>496</v>
      </c>
      <c r="F36" s="68">
        <f>E36/C36*100</f>
        <v>125.12613521695258</v>
      </c>
    </row>
    <row r="37" spans="1:6" s="20" customFormat="1" ht="47.25" customHeight="1">
      <c r="A37" s="101" t="s">
        <v>291</v>
      </c>
      <c r="B37" s="102" t="s">
        <v>269</v>
      </c>
      <c r="C37" s="34">
        <v>396.4</v>
      </c>
      <c r="D37" s="34">
        <v>496</v>
      </c>
      <c r="E37" s="34">
        <v>496</v>
      </c>
      <c r="F37" s="69">
        <f>E37/C37*100</f>
        <v>125.12613521695258</v>
      </c>
    </row>
    <row r="38" spans="1:6" s="20" customFormat="1" ht="18" customHeight="1">
      <c r="A38" s="100" t="s">
        <v>259</v>
      </c>
      <c r="B38" s="7" t="s">
        <v>247</v>
      </c>
      <c r="C38" s="138">
        <f>C39</f>
        <v>5</v>
      </c>
      <c r="D38" s="32">
        <f>D39</f>
        <v>0.03</v>
      </c>
      <c r="E38" s="32">
        <f>E39</f>
        <v>0.1</v>
      </c>
      <c r="F38" s="142">
        <f>E38/C38*100</f>
        <v>2</v>
      </c>
    </row>
    <row r="39" spans="1:6" s="20" customFormat="1" ht="45.75" customHeight="1">
      <c r="A39" s="127" t="s">
        <v>292</v>
      </c>
      <c r="B39" s="128" t="s">
        <v>270</v>
      </c>
      <c r="C39" s="126">
        <v>5</v>
      </c>
      <c r="D39" s="126">
        <v>0.03</v>
      </c>
      <c r="E39" s="126">
        <v>0.1</v>
      </c>
      <c r="F39" s="69">
        <f>E39/C39*100</f>
        <v>2</v>
      </c>
    </row>
    <row r="40" spans="1:6" s="20" customFormat="1" ht="13.5">
      <c r="A40" s="136" t="s">
        <v>288</v>
      </c>
      <c r="B40" s="137" t="s">
        <v>289</v>
      </c>
      <c r="C40" s="138">
        <f>C41</f>
        <v>540</v>
      </c>
      <c r="D40" s="138">
        <f>D41</f>
        <v>536</v>
      </c>
      <c r="E40" s="138">
        <v>536</v>
      </c>
      <c r="F40" s="69">
        <f>E40/C40*100</f>
        <v>99.25925925925925</v>
      </c>
    </row>
    <row r="41" spans="1:6" s="20" customFormat="1" ht="13.5">
      <c r="A41" s="127" t="s">
        <v>290</v>
      </c>
      <c r="B41" s="128" t="s">
        <v>294</v>
      </c>
      <c r="C41" s="126">
        <v>540</v>
      </c>
      <c r="D41" s="126">
        <v>536</v>
      </c>
      <c r="E41" s="126">
        <v>536</v>
      </c>
      <c r="F41" s="69">
        <f>E41/C41*100</f>
        <v>99.25925925925925</v>
      </c>
    </row>
    <row r="42" spans="1:6" ht="17.25" customHeight="1">
      <c r="A42" s="114" t="s">
        <v>38</v>
      </c>
      <c r="B42" s="115" t="s">
        <v>39</v>
      </c>
      <c r="C42" s="159">
        <f>C43+C63</f>
        <v>30770.600000000002</v>
      </c>
      <c r="D42" s="159">
        <f>D43+D63</f>
        <v>20688.199999999997</v>
      </c>
      <c r="E42" s="116">
        <f>E43</f>
        <v>29250.5</v>
      </c>
      <c r="F42" s="117">
        <f aca="true" t="shared" si="3" ref="F42:F69">E42/C42*100</f>
        <v>95.05989483467985</v>
      </c>
    </row>
    <row r="43" spans="1:6" ht="28.5" customHeight="1">
      <c r="A43" s="62" t="s">
        <v>40</v>
      </c>
      <c r="B43" s="2" t="s">
        <v>41</v>
      </c>
      <c r="C43" s="160">
        <f>C44+C49+C58+C56</f>
        <v>30729.918</v>
      </c>
      <c r="D43" s="160">
        <f>D44+D49+D58+D56</f>
        <v>20653.999999999996</v>
      </c>
      <c r="E43" s="27">
        <f>E44+E49+E58+E63+E54+E56</f>
        <v>29250.5</v>
      </c>
      <c r="F43" s="48">
        <f t="shared" si="3"/>
        <v>95.18574048912203</v>
      </c>
    </row>
    <row r="44" spans="1:6" ht="13.5">
      <c r="A44" s="47" t="s">
        <v>276</v>
      </c>
      <c r="B44" s="2" t="s">
        <v>280</v>
      </c>
      <c r="C44" s="146">
        <f>C45+C46</f>
        <v>11009.2</v>
      </c>
      <c r="D44" s="146">
        <f>D45+D46</f>
        <v>8761.8</v>
      </c>
      <c r="E44" s="28">
        <f>E45+E46</f>
        <v>11009.2</v>
      </c>
      <c r="F44" s="48">
        <f t="shared" si="3"/>
        <v>100</v>
      </c>
    </row>
    <row r="45" spans="1:6" ht="25.5">
      <c r="A45" s="139" t="s">
        <v>299</v>
      </c>
      <c r="B45" s="11" t="s">
        <v>301</v>
      </c>
      <c r="C45" s="29">
        <v>1805</v>
      </c>
      <c r="D45" s="29">
        <v>1504.1</v>
      </c>
      <c r="E45" s="29">
        <v>1805</v>
      </c>
      <c r="F45" s="49">
        <f t="shared" si="3"/>
        <v>100</v>
      </c>
    </row>
    <row r="46" spans="1:6" ht="24">
      <c r="A46" s="103" t="s">
        <v>302</v>
      </c>
      <c r="B46" s="11" t="s">
        <v>300</v>
      </c>
      <c r="C46" s="30">
        <v>9204.2</v>
      </c>
      <c r="D46" s="30">
        <v>7257.7</v>
      </c>
      <c r="E46" s="30">
        <v>9204.2</v>
      </c>
      <c r="F46" s="51">
        <f t="shared" si="3"/>
        <v>100</v>
      </c>
    </row>
    <row r="47" spans="1:6" ht="25.5" hidden="1">
      <c r="A47" s="63" t="s">
        <v>66</v>
      </c>
      <c r="B47" s="43" t="s">
        <v>67</v>
      </c>
      <c r="C47" s="29">
        <f>C48</f>
        <v>0</v>
      </c>
      <c r="D47" s="29"/>
      <c r="E47" s="29">
        <f>E48</f>
        <v>0</v>
      </c>
      <c r="F47" s="49" t="e">
        <f t="shared" si="3"/>
        <v>#DIV/0!</v>
      </c>
    </row>
    <row r="48" spans="1:6" ht="25.5" hidden="1">
      <c r="A48" s="45" t="s">
        <v>68</v>
      </c>
      <c r="B48" s="44" t="s">
        <v>248</v>
      </c>
      <c r="C48" s="30"/>
      <c r="D48" s="30"/>
      <c r="E48" s="30"/>
      <c r="F48" s="51" t="e">
        <f t="shared" si="3"/>
        <v>#DIV/0!</v>
      </c>
    </row>
    <row r="49" spans="1:6" ht="27" customHeight="1">
      <c r="A49" s="60" t="s">
        <v>277</v>
      </c>
      <c r="B49" s="12" t="s">
        <v>279</v>
      </c>
      <c r="C49" s="154">
        <f>C50+C52+C54</f>
        <v>19328.718</v>
      </c>
      <c r="D49" s="154">
        <f>D50+D52+D54</f>
        <v>11604.4</v>
      </c>
      <c r="E49" s="28">
        <f>SUM(E52)</f>
        <v>4933.6</v>
      </c>
      <c r="F49" s="48">
        <f t="shared" si="3"/>
        <v>25.52471405501389</v>
      </c>
    </row>
    <row r="50" spans="1:6" ht="27" customHeight="1">
      <c r="A50" s="145" t="s">
        <v>324</v>
      </c>
      <c r="B50" s="158" t="s">
        <v>312</v>
      </c>
      <c r="C50" s="155">
        <f>C51</f>
        <v>1519.418</v>
      </c>
      <c r="D50" s="155">
        <f>D51</f>
        <v>353.9</v>
      </c>
      <c r="E50" s="154">
        <v>1519.418</v>
      </c>
      <c r="F50" s="48">
        <f t="shared" si="3"/>
        <v>100</v>
      </c>
    </row>
    <row r="51" spans="1:6" ht="27" customHeight="1">
      <c r="A51" s="148" t="s">
        <v>323</v>
      </c>
      <c r="B51" s="10" t="s">
        <v>311</v>
      </c>
      <c r="C51" s="149">
        <v>1519.418</v>
      </c>
      <c r="D51" s="31">
        <v>353.9</v>
      </c>
      <c r="E51" s="149">
        <v>1519.418</v>
      </c>
      <c r="F51" s="48">
        <f t="shared" si="3"/>
        <v>100</v>
      </c>
    </row>
    <row r="52" spans="1:6" ht="13.5">
      <c r="A52" s="157" t="s">
        <v>42</v>
      </c>
      <c r="B52" s="158" t="s">
        <v>283</v>
      </c>
      <c r="C52" s="146">
        <f>SUM(C53)</f>
        <v>4933.6</v>
      </c>
      <c r="D52" s="146">
        <f>SUM(D53)</f>
        <v>4843.4</v>
      </c>
      <c r="E52" s="146">
        <v>4933.6</v>
      </c>
      <c r="F52" s="147">
        <f t="shared" si="3"/>
        <v>100</v>
      </c>
    </row>
    <row r="53" spans="1:6" ht="21.75" customHeight="1">
      <c r="A53" s="103" t="s">
        <v>275</v>
      </c>
      <c r="B53" s="104" t="s">
        <v>282</v>
      </c>
      <c r="C53" s="30">
        <v>4933.6</v>
      </c>
      <c r="D53" s="30">
        <v>4843.4</v>
      </c>
      <c r="E53" s="30">
        <v>4933.6</v>
      </c>
      <c r="F53" s="51">
        <f t="shared" si="3"/>
        <v>100</v>
      </c>
    </row>
    <row r="54" spans="1:6" ht="51" customHeight="1">
      <c r="A54" s="60" t="s">
        <v>285</v>
      </c>
      <c r="B54" s="12" t="s">
        <v>284</v>
      </c>
      <c r="C54" s="28">
        <f>SUM(C55)</f>
        <v>12875.7</v>
      </c>
      <c r="D54" s="28">
        <f>SUM(D55)</f>
        <v>6407.1</v>
      </c>
      <c r="E54" s="28">
        <f aca="true" t="shared" si="4" ref="C54:E56">SUM(E55)</f>
        <v>12875.7</v>
      </c>
      <c r="F54" s="48">
        <f>E54/C54*100</f>
        <v>100</v>
      </c>
    </row>
    <row r="55" spans="1:6" ht="57" customHeight="1">
      <c r="A55" s="141" t="s">
        <v>310</v>
      </c>
      <c r="B55" s="83" t="s">
        <v>309</v>
      </c>
      <c r="C55" s="156">
        <v>12875.7</v>
      </c>
      <c r="D55" s="30">
        <v>6407.1</v>
      </c>
      <c r="E55" s="30">
        <v>12875.7</v>
      </c>
      <c r="F55" s="143">
        <f>E55/C55*100</f>
        <v>100</v>
      </c>
    </row>
    <row r="56" spans="1:6" ht="13.5">
      <c r="A56" s="60" t="s">
        <v>43</v>
      </c>
      <c r="B56" s="12" t="s">
        <v>286</v>
      </c>
      <c r="C56" s="28">
        <f t="shared" si="4"/>
        <v>0</v>
      </c>
      <c r="D56" s="28">
        <f t="shared" si="4"/>
        <v>0</v>
      </c>
      <c r="E56" s="28">
        <f t="shared" si="4"/>
        <v>0</v>
      </c>
      <c r="F56" s="48">
        <v>0</v>
      </c>
    </row>
    <row r="57" spans="1:6" ht="13.5">
      <c r="A57" s="140" t="s">
        <v>45</v>
      </c>
      <c r="B57" s="83" t="s">
        <v>287</v>
      </c>
      <c r="C57" s="30">
        <v>0</v>
      </c>
      <c r="D57" s="30"/>
      <c r="E57" s="30">
        <v>0</v>
      </c>
      <c r="F57" s="143">
        <v>0</v>
      </c>
    </row>
    <row r="58" spans="1:6" ht="31.5" customHeight="1">
      <c r="A58" s="145" t="s">
        <v>303</v>
      </c>
      <c r="B58" s="153" t="s">
        <v>278</v>
      </c>
      <c r="C58" s="146">
        <f>SUM(C59)+C61</f>
        <v>392</v>
      </c>
      <c r="D58" s="146">
        <f>SUM(D59)+D61</f>
        <v>287.8</v>
      </c>
      <c r="E58" s="146">
        <f>SUM(E59)+E61</f>
        <v>392</v>
      </c>
      <c r="F58" s="147">
        <f t="shared" si="3"/>
        <v>100</v>
      </c>
    </row>
    <row r="59" spans="1:6" ht="38.25" customHeight="1">
      <c r="A59" s="64" t="s">
        <v>304</v>
      </c>
      <c r="B59" s="9" t="s">
        <v>305</v>
      </c>
      <c r="C59" s="31">
        <f>SUM(C60)</f>
        <v>343.5</v>
      </c>
      <c r="D59" s="31">
        <v>251.2</v>
      </c>
      <c r="E59" s="31">
        <v>343.5</v>
      </c>
      <c r="F59" s="49">
        <f t="shared" si="3"/>
        <v>100</v>
      </c>
    </row>
    <row r="60" spans="1:6" ht="39.75" customHeight="1">
      <c r="A60" s="103" t="s">
        <v>249</v>
      </c>
      <c r="B60" s="9" t="s">
        <v>281</v>
      </c>
      <c r="C60" s="30">
        <v>343.5</v>
      </c>
      <c r="D60" s="30">
        <v>251.2</v>
      </c>
      <c r="E60" s="30">
        <v>343.5</v>
      </c>
      <c r="F60" s="51">
        <f t="shared" si="3"/>
        <v>100</v>
      </c>
    </row>
    <row r="61" spans="1:6" ht="32.25" customHeight="1">
      <c r="A61" s="105" t="s">
        <v>306</v>
      </c>
      <c r="B61" s="9" t="s">
        <v>307</v>
      </c>
      <c r="C61" s="29">
        <v>48.5</v>
      </c>
      <c r="D61" s="29">
        <v>36.6</v>
      </c>
      <c r="E61" s="29">
        <v>48.5</v>
      </c>
      <c r="F61" s="49">
        <f t="shared" si="3"/>
        <v>100</v>
      </c>
    </row>
    <row r="62" spans="1:6" ht="37.5" customHeight="1">
      <c r="A62" s="103" t="s">
        <v>308</v>
      </c>
      <c r="B62" s="104" t="s">
        <v>250</v>
      </c>
      <c r="C62" s="30">
        <v>48.5</v>
      </c>
      <c r="D62" s="30">
        <v>36.6</v>
      </c>
      <c r="E62" s="30">
        <v>48.5</v>
      </c>
      <c r="F62" s="51">
        <f>E62/C62*100</f>
        <v>100</v>
      </c>
    </row>
    <row r="63" spans="1:6" ht="13.5">
      <c r="A63" s="134" t="s">
        <v>260</v>
      </c>
      <c r="B63" s="135" t="s">
        <v>313</v>
      </c>
      <c r="C63" s="149">
        <v>40.682</v>
      </c>
      <c r="D63" s="29">
        <v>34.2</v>
      </c>
      <c r="E63" s="29">
        <v>40</v>
      </c>
      <c r="F63" s="49">
        <f t="shared" si="3"/>
        <v>98.32358291136129</v>
      </c>
    </row>
    <row r="64" spans="1:6" ht="13.5" hidden="1">
      <c r="A64" s="72" t="s">
        <v>43</v>
      </c>
      <c r="B64" s="12" t="s">
        <v>44</v>
      </c>
      <c r="C64" s="28">
        <f>C65</f>
        <v>0</v>
      </c>
      <c r="D64" s="28"/>
      <c r="E64" s="28">
        <f>E65</f>
        <v>0</v>
      </c>
      <c r="F64" s="48">
        <v>0</v>
      </c>
    </row>
    <row r="65" spans="1:6" ht="13.5" hidden="1">
      <c r="A65" s="59" t="s">
        <v>45</v>
      </c>
      <c r="B65" s="9" t="s">
        <v>46</v>
      </c>
      <c r="C65" s="30">
        <f>C66</f>
        <v>0</v>
      </c>
      <c r="D65" s="30"/>
      <c r="E65" s="30">
        <v>0</v>
      </c>
      <c r="F65" s="51">
        <v>0</v>
      </c>
    </row>
    <row r="66" spans="1:6" ht="25.5" hidden="1">
      <c r="A66" s="52" t="s">
        <v>47</v>
      </c>
      <c r="B66" s="3" t="s">
        <v>48</v>
      </c>
      <c r="C66" s="30">
        <v>0</v>
      </c>
      <c r="D66" s="30"/>
      <c r="E66" s="30">
        <v>0</v>
      </c>
      <c r="F66" s="51">
        <v>0</v>
      </c>
    </row>
    <row r="67" spans="1:6" ht="99.75" hidden="1">
      <c r="A67" s="65" t="s">
        <v>56</v>
      </c>
      <c r="B67" s="42" t="s">
        <v>59</v>
      </c>
      <c r="C67" s="28">
        <f>C68</f>
        <v>0</v>
      </c>
      <c r="D67" s="28"/>
      <c r="E67" s="28">
        <f>E68</f>
        <v>0</v>
      </c>
      <c r="F67" s="28" t="e">
        <f>F68</f>
        <v>#DIV/0!</v>
      </c>
    </row>
    <row r="68" spans="1:6" ht="48" hidden="1">
      <c r="A68" s="46" t="s">
        <v>57</v>
      </c>
      <c r="B68" s="40" t="s">
        <v>60</v>
      </c>
      <c r="C68" s="71">
        <f>C69</f>
        <v>0</v>
      </c>
      <c r="D68" s="71"/>
      <c r="E68" s="71">
        <f>E69</f>
        <v>0</v>
      </c>
      <c r="F68" s="73" t="e">
        <f t="shared" si="3"/>
        <v>#DIV/0!</v>
      </c>
    </row>
    <row r="69" spans="1:6" ht="51" hidden="1">
      <c r="A69" s="45" t="s">
        <v>58</v>
      </c>
      <c r="B69" s="41" t="s">
        <v>61</v>
      </c>
      <c r="C69" s="74"/>
      <c r="D69" s="74"/>
      <c r="E69" s="74"/>
      <c r="F69" s="75" t="e">
        <f t="shared" si="3"/>
        <v>#DIV/0!</v>
      </c>
    </row>
    <row r="70" spans="1:6" ht="57" hidden="1">
      <c r="A70" s="65" t="s">
        <v>62</v>
      </c>
      <c r="B70" s="42" t="s">
        <v>64</v>
      </c>
      <c r="C70" s="28">
        <f>C71</f>
        <v>0</v>
      </c>
      <c r="D70" s="28"/>
      <c r="E70" s="28">
        <f>E71</f>
        <v>0</v>
      </c>
      <c r="F70" s="48">
        <v>100</v>
      </c>
    </row>
    <row r="71" spans="1:6" ht="38.25" hidden="1">
      <c r="A71" s="45" t="s">
        <v>63</v>
      </c>
      <c r="B71" s="41" t="s">
        <v>65</v>
      </c>
      <c r="C71" s="74">
        <v>0</v>
      </c>
      <c r="D71" s="74"/>
      <c r="E71" s="74">
        <v>0</v>
      </c>
      <c r="F71" s="99">
        <v>0</v>
      </c>
    </row>
    <row r="72" spans="1:6" ht="16.5" thickBot="1">
      <c r="A72" s="161" t="s">
        <v>49</v>
      </c>
      <c r="B72" s="162"/>
      <c r="C72" s="163">
        <f>C42+C28+C7</f>
        <v>45216.100000000006</v>
      </c>
      <c r="D72" s="163">
        <f>D42+D28+D7</f>
        <v>31652.4</v>
      </c>
      <c r="E72" s="163">
        <f>E42+E28+E7</f>
        <v>42466.2</v>
      </c>
      <c r="F72" s="164">
        <f>E72/C72*100</f>
        <v>93.91831670577514</v>
      </c>
    </row>
    <row r="73" spans="1:6" ht="15.75">
      <c r="A73" s="118" t="s">
        <v>73</v>
      </c>
      <c r="B73" s="119"/>
      <c r="C73" s="120"/>
      <c r="D73" s="120"/>
      <c r="E73" s="120"/>
      <c r="F73" s="121">
        <f aca="true" t="shared" si="5" ref="F73:F90">IF(C73=0,"",(E73/C73*100))</f>
      </c>
    </row>
    <row r="74" spans="1:6" ht="13.5">
      <c r="A74" s="76" t="s">
        <v>74</v>
      </c>
      <c r="B74" s="12" t="s">
        <v>75</v>
      </c>
      <c r="C74" s="77">
        <f>SUM(C75:C81)</f>
        <v>12097.4</v>
      </c>
      <c r="D74" s="77">
        <f>SUM(D75:D81)</f>
        <v>9706.300000000001</v>
      </c>
      <c r="E74" s="77">
        <f>SUM(E75:E81)</f>
        <v>12022</v>
      </c>
      <c r="F74" s="106">
        <f t="shared" si="5"/>
        <v>99.3767255773968</v>
      </c>
    </row>
    <row r="75" spans="1:6" ht="36.75" customHeight="1">
      <c r="A75" s="78" t="s">
        <v>76</v>
      </c>
      <c r="B75" s="79" t="s">
        <v>77</v>
      </c>
      <c r="C75" s="80">
        <v>1612</v>
      </c>
      <c r="D75" s="80">
        <v>1349.1</v>
      </c>
      <c r="E75" s="80">
        <v>1612</v>
      </c>
      <c r="F75" s="107">
        <f t="shared" si="5"/>
        <v>100</v>
      </c>
    </row>
    <row r="76" spans="1:6" ht="45" customHeight="1">
      <c r="A76" s="78" t="s">
        <v>78</v>
      </c>
      <c r="B76" s="79" t="s">
        <v>79</v>
      </c>
      <c r="C76" s="80">
        <v>10110</v>
      </c>
      <c r="D76" s="80">
        <v>8258.7</v>
      </c>
      <c r="E76" s="80">
        <v>10110</v>
      </c>
      <c r="F76" s="107">
        <f t="shared" si="5"/>
        <v>100</v>
      </c>
    </row>
    <row r="77" spans="1:6" ht="25.5" customHeight="1">
      <c r="A77" s="78" t="s">
        <v>80</v>
      </c>
      <c r="B77" s="79" t="s">
        <v>81</v>
      </c>
      <c r="C77" s="80">
        <v>0</v>
      </c>
      <c r="D77" s="80"/>
      <c r="E77" s="80">
        <v>0</v>
      </c>
      <c r="F77" s="107">
        <f t="shared" si="5"/>
      </c>
    </row>
    <row r="78" spans="1:6" ht="13.5">
      <c r="A78" s="78" t="s">
        <v>86</v>
      </c>
      <c r="B78" s="79" t="s">
        <v>261</v>
      </c>
      <c r="C78" s="80">
        <v>0</v>
      </c>
      <c r="D78" s="80">
        <v>0</v>
      </c>
      <c r="E78" s="80">
        <v>0</v>
      </c>
      <c r="F78" s="107">
        <v>0</v>
      </c>
    </row>
    <row r="79" spans="1:6" ht="13.5">
      <c r="A79" s="78" t="s">
        <v>82</v>
      </c>
      <c r="B79" s="79" t="s">
        <v>83</v>
      </c>
      <c r="C79" s="80">
        <v>100</v>
      </c>
      <c r="D79" s="80">
        <v>0</v>
      </c>
      <c r="E79" s="80">
        <v>100</v>
      </c>
      <c r="F79" s="107">
        <f t="shared" si="5"/>
        <v>100</v>
      </c>
    </row>
    <row r="80" spans="1:6" ht="25.5" hidden="1">
      <c r="A80" s="78" t="s">
        <v>84</v>
      </c>
      <c r="B80" s="79" t="s">
        <v>85</v>
      </c>
      <c r="C80" s="80">
        <v>0</v>
      </c>
      <c r="D80" s="80"/>
      <c r="E80" s="80">
        <v>0</v>
      </c>
      <c r="F80" s="107">
        <f t="shared" si="5"/>
      </c>
    </row>
    <row r="81" spans="1:6" ht="13.5">
      <c r="A81" s="78" t="s">
        <v>86</v>
      </c>
      <c r="B81" s="79" t="s">
        <v>87</v>
      </c>
      <c r="C81" s="80">
        <v>275.4</v>
      </c>
      <c r="D81" s="80">
        <v>98.5</v>
      </c>
      <c r="E81" s="80">
        <v>200</v>
      </c>
      <c r="F81" s="107">
        <f t="shared" si="5"/>
        <v>72.62164124909224</v>
      </c>
    </row>
    <row r="82" spans="1:6" ht="13.5">
      <c r="A82" s="76" t="s">
        <v>88</v>
      </c>
      <c r="B82" s="12" t="s">
        <v>89</v>
      </c>
      <c r="C82" s="77">
        <f>SUM(C83:C84)</f>
        <v>343.5</v>
      </c>
      <c r="D82" s="77">
        <f>SUM(D83:D84)</f>
        <v>251.2</v>
      </c>
      <c r="E82" s="77">
        <f>SUM(E83:E84)</f>
        <v>343.5</v>
      </c>
      <c r="F82" s="106">
        <f t="shared" si="5"/>
        <v>100</v>
      </c>
    </row>
    <row r="83" spans="1:6" ht="13.5">
      <c r="A83" s="78" t="s">
        <v>90</v>
      </c>
      <c r="B83" s="79" t="s">
        <v>91</v>
      </c>
      <c r="C83" s="80">
        <v>343.5</v>
      </c>
      <c r="D83" s="80">
        <v>251.2</v>
      </c>
      <c r="E83" s="80">
        <v>343.5</v>
      </c>
      <c r="F83" s="107">
        <f t="shared" si="5"/>
        <v>100</v>
      </c>
    </row>
    <row r="84" spans="1:6" ht="13.5" hidden="1">
      <c r="A84" s="78" t="s">
        <v>92</v>
      </c>
      <c r="B84" s="79" t="s">
        <v>93</v>
      </c>
      <c r="C84" s="80">
        <v>0</v>
      </c>
      <c r="D84" s="80"/>
      <c r="E84" s="80">
        <v>0</v>
      </c>
      <c r="F84" s="107">
        <f t="shared" si="5"/>
      </c>
    </row>
    <row r="85" spans="1:6" ht="25.5" hidden="1">
      <c r="A85" s="76" t="s">
        <v>94</v>
      </c>
      <c r="B85" s="12" t="s">
        <v>95</v>
      </c>
      <c r="C85" s="77">
        <f>SUM(C86:C89)</f>
        <v>0</v>
      </c>
      <c r="D85" s="77"/>
      <c r="E85" s="77">
        <f>SUM(E86:E89)</f>
        <v>0</v>
      </c>
      <c r="F85" s="106">
        <f t="shared" si="5"/>
      </c>
    </row>
    <row r="86" spans="1:6" ht="25.5" hidden="1">
      <c r="A86" s="78" t="s">
        <v>96</v>
      </c>
      <c r="B86" s="79" t="s">
        <v>97</v>
      </c>
      <c r="C86" s="80"/>
      <c r="D86" s="80"/>
      <c r="E86" s="80"/>
      <c r="F86" s="107">
        <f t="shared" si="5"/>
      </c>
    </row>
    <row r="87" spans="1:6" ht="13.5" hidden="1">
      <c r="A87" s="78" t="s">
        <v>98</v>
      </c>
      <c r="B87" s="79" t="s">
        <v>99</v>
      </c>
      <c r="C87" s="80"/>
      <c r="D87" s="80"/>
      <c r="E87" s="80"/>
      <c r="F87" s="107">
        <f t="shared" si="5"/>
      </c>
    </row>
    <row r="88" spans="1:6" ht="13.5" hidden="1">
      <c r="A88" s="78" t="s">
        <v>100</v>
      </c>
      <c r="B88" s="79" t="s">
        <v>101</v>
      </c>
      <c r="C88" s="80"/>
      <c r="D88" s="80"/>
      <c r="E88" s="80"/>
      <c r="F88" s="107">
        <f t="shared" si="5"/>
      </c>
    </row>
    <row r="89" spans="1:6" ht="25.5" hidden="1">
      <c r="A89" s="78" t="s">
        <v>102</v>
      </c>
      <c r="B89" s="79" t="s">
        <v>103</v>
      </c>
      <c r="C89" s="80"/>
      <c r="D89" s="80"/>
      <c r="E89" s="80"/>
      <c r="F89" s="107">
        <f t="shared" si="5"/>
      </c>
    </row>
    <row r="90" spans="1:6" ht="31.5" customHeight="1">
      <c r="A90" s="76" t="s">
        <v>94</v>
      </c>
      <c r="B90" s="12" t="s">
        <v>95</v>
      </c>
      <c r="C90" s="77">
        <f>C91</f>
        <v>142.3</v>
      </c>
      <c r="D90" s="77">
        <f>D91</f>
        <v>68</v>
      </c>
      <c r="E90" s="77">
        <f>E91</f>
        <v>110</v>
      </c>
      <c r="F90" s="106">
        <f t="shared" si="5"/>
        <v>77.30147575544623</v>
      </c>
    </row>
    <row r="91" spans="1:6" ht="13.5">
      <c r="A91" s="78" t="s">
        <v>98</v>
      </c>
      <c r="B91" s="79" t="s">
        <v>99</v>
      </c>
      <c r="C91" s="80">
        <v>142.3</v>
      </c>
      <c r="D91" s="80">
        <v>68</v>
      </c>
      <c r="E91" s="80">
        <v>110</v>
      </c>
      <c r="F91" s="107">
        <v>100</v>
      </c>
    </row>
    <row r="92" spans="1:6" ht="13.5">
      <c r="A92" s="76" t="s">
        <v>104</v>
      </c>
      <c r="B92" s="12" t="s">
        <v>105</v>
      </c>
      <c r="C92" s="77">
        <f>SUM(C93:C101)</f>
        <v>4955.43</v>
      </c>
      <c r="D92" s="77">
        <f>SUM(D93:D101)</f>
        <v>3586.6</v>
      </c>
      <c r="E92" s="77">
        <f>SUM(E93:E101)</f>
        <v>4955.400000000001</v>
      </c>
      <c r="F92" s="106">
        <f aca="true" t="shared" si="6" ref="F92:F137">IF(C92=0,"",(E92/C92*100))</f>
        <v>99.99939460349556</v>
      </c>
    </row>
    <row r="93" spans="1:6" ht="13.5">
      <c r="A93" s="78" t="s">
        <v>106</v>
      </c>
      <c r="B93" s="79" t="s">
        <v>107</v>
      </c>
      <c r="C93" s="80">
        <v>47.8</v>
      </c>
      <c r="D93" s="80">
        <v>35.9</v>
      </c>
      <c r="E93" s="80">
        <v>47.8</v>
      </c>
      <c r="F93" s="107">
        <f t="shared" si="6"/>
        <v>100</v>
      </c>
    </row>
    <row r="94" spans="1:6" ht="13.5" hidden="1">
      <c r="A94" s="78" t="s">
        <v>108</v>
      </c>
      <c r="B94" s="79" t="s">
        <v>109</v>
      </c>
      <c r="C94" s="80"/>
      <c r="D94" s="132"/>
      <c r="E94" s="81"/>
      <c r="F94" s="107">
        <f t="shared" si="6"/>
      </c>
    </row>
    <row r="95" spans="1:6" ht="13.5" hidden="1">
      <c r="A95" s="78" t="s">
        <v>110</v>
      </c>
      <c r="B95" s="79" t="s">
        <v>111</v>
      </c>
      <c r="C95" s="80"/>
      <c r="D95" s="80"/>
      <c r="E95" s="80"/>
      <c r="F95" s="107">
        <f t="shared" si="6"/>
      </c>
    </row>
    <row r="96" spans="1:6" ht="13.5" hidden="1">
      <c r="A96" s="78" t="s">
        <v>112</v>
      </c>
      <c r="B96" s="79" t="s">
        <v>113</v>
      </c>
      <c r="C96" s="80"/>
      <c r="D96" s="80"/>
      <c r="E96" s="80"/>
      <c r="F96" s="107">
        <f t="shared" si="6"/>
      </c>
    </row>
    <row r="97" spans="1:6" ht="13.5" hidden="1">
      <c r="A97" s="78" t="s">
        <v>114</v>
      </c>
      <c r="B97" s="79" t="s">
        <v>115</v>
      </c>
      <c r="C97" s="80"/>
      <c r="D97" s="80"/>
      <c r="E97" s="80"/>
      <c r="F97" s="107">
        <f t="shared" si="6"/>
      </c>
    </row>
    <row r="98" spans="1:6" ht="13.5" hidden="1">
      <c r="A98" s="78" t="s">
        <v>116</v>
      </c>
      <c r="B98" s="79" t="s">
        <v>117</v>
      </c>
      <c r="C98" s="80"/>
      <c r="D98" s="80"/>
      <c r="E98" s="80"/>
      <c r="F98" s="107">
        <f t="shared" si="6"/>
      </c>
    </row>
    <row r="99" spans="1:6" ht="16.5" customHeight="1">
      <c r="A99" s="78" t="s">
        <v>118</v>
      </c>
      <c r="B99" s="79" t="s">
        <v>119</v>
      </c>
      <c r="C99" s="80">
        <v>4907.63</v>
      </c>
      <c r="D99" s="80">
        <v>3550.7</v>
      </c>
      <c r="E99" s="80">
        <v>4907.6</v>
      </c>
      <c r="F99" s="107">
        <f t="shared" si="6"/>
        <v>99.99938870697261</v>
      </c>
    </row>
    <row r="100" spans="1:6" ht="13.5" hidden="1">
      <c r="A100" s="78" t="s">
        <v>120</v>
      </c>
      <c r="B100" s="79" t="s">
        <v>121</v>
      </c>
      <c r="C100" s="80"/>
      <c r="D100" s="80"/>
      <c r="E100" s="80"/>
      <c r="F100" s="107">
        <f t="shared" si="6"/>
      </c>
    </row>
    <row r="101" spans="1:6" ht="25.5" hidden="1">
      <c r="A101" s="78" t="s">
        <v>122</v>
      </c>
      <c r="B101" s="79" t="s">
        <v>123</v>
      </c>
      <c r="C101" s="80"/>
      <c r="D101" s="80"/>
      <c r="E101" s="80"/>
      <c r="F101" s="107">
        <f t="shared" si="6"/>
      </c>
    </row>
    <row r="102" spans="1:6" ht="13.5">
      <c r="A102" s="76" t="s">
        <v>124</v>
      </c>
      <c r="B102" s="12" t="s">
        <v>125</v>
      </c>
      <c r="C102" s="166">
        <f>SUM(C103:C106)</f>
        <v>29086.3</v>
      </c>
      <c r="D102" s="77">
        <f>SUM(D103:D106)</f>
        <v>17911.1</v>
      </c>
      <c r="E102" s="77">
        <f>SUM(E103:E106)</f>
        <v>23700</v>
      </c>
      <c r="F102" s="106">
        <f t="shared" si="6"/>
        <v>81.48165975046672</v>
      </c>
    </row>
    <row r="103" spans="1:6" ht="13.5">
      <c r="A103" s="78" t="s">
        <v>126</v>
      </c>
      <c r="B103" s="79" t="s">
        <v>127</v>
      </c>
      <c r="C103" s="80">
        <v>13614.3</v>
      </c>
      <c r="D103" s="80">
        <v>6931.4</v>
      </c>
      <c r="E103" s="80">
        <v>10000</v>
      </c>
      <c r="F103" s="107">
        <f t="shared" si="6"/>
        <v>73.45217895888881</v>
      </c>
    </row>
    <row r="104" spans="1:6" ht="13.5">
      <c r="A104" s="78" t="s">
        <v>128</v>
      </c>
      <c r="B104" s="79" t="s">
        <v>129</v>
      </c>
      <c r="C104" s="80">
        <v>9470.7</v>
      </c>
      <c r="D104" s="80">
        <v>8514.2</v>
      </c>
      <c r="E104" s="80">
        <v>9200</v>
      </c>
      <c r="F104" s="107">
        <f t="shared" si="6"/>
        <v>97.14171074999736</v>
      </c>
    </row>
    <row r="105" spans="1:6" ht="13.5">
      <c r="A105" s="78" t="s">
        <v>130</v>
      </c>
      <c r="B105" s="79" t="s">
        <v>131</v>
      </c>
      <c r="C105" s="80">
        <v>6001.3</v>
      </c>
      <c r="D105" s="80">
        <v>2465.5</v>
      </c>
      <c r="E105" s="80">
        <v>4500</v>
      </c>
      <c r="F105" s="107">
        <f t="shared" si="6"/>
        <v>74.98375352007065</v>
      </c>
    </row>
    <row r="106" spans="1:6" ht="13.5" hidden="1">
      <c r="A106" s="78" t="s">
        <v>132</v>
      </c>
      <c r="B106" s="79" t="s">
        <v>133</v>
      </c>
      <c r="C106" s="80"/>
      <c r="D106" s="80"/>
      <c r="E106" s="80"/>
      <c r="F106" s="107">
        <f t="shared" si="6"/>
      </c>
    </row>
    <row r="107" spans="1:6" ht="13.5" hidden="1">
      <c r="A107" s="76" t="s">
        <v>134</v>
      </c>
      <c r="B107" s="12" t="s">
        <v>135</v>
      </c>
      <c r="C107" s="77">
        <f>SUM(C108:C109)</f>
        <v>0</v>
      </c>
      <c r="D107" s="77"/>
      <c r="E107" s="77">
        <f>SUM(E108:E109)</f>
        <v>0</v>
      </c>
      <c r="F107" s="106">
        <f t="shared" si="6"/>
      </c>
    </row>
    <row r="108" spans="1:6" ht="25.5" hidden="1">
      <c r="A108" s="78" t="s">
        <v>136</v>
      </c>
      <c r="B108" s="79" t="s">
        <v>137</v>
      </c>
      <c r="C108" s="80"/>
      <c r="D108" s="80"/>
      <c r="E108" s="80"/>
      <c r="F108" s="107">
        <f t="shared" si="6"/>
      </c>
    </row>
    <row r="109" spans="1:6" ht="13.5" hidden="1">
      <c r="A109" s="78" t="s">
        <v>138</v>
      </c>
      <c r="B109" s="79" t="s">
        <v>139</v>
      </c>
      <c r="C109" s="80"/>
      <c r="D109" s="80"/>
      <c r="E109" s="80"/>
      <c r="F109" s="107">
        <f t="shared" si="6"/>
      </c>
    </row>
    <row r="110" spans="1:6" ht="13.5" hidden="1">
      <c r="A110" s="76" t="s">
        <v>140</v>
      </c>
      <c r="B110" s="12" t="s">
        <v>141</v>
      </c>
      <c r="C110" s="77">
        <f>SUM(C111:C117)</f>
        <v>0</v>
      </c>
      <c r="D110" s="77"/>
      <c r="E110" s="77">
        <f>SUM(E111:E117)</f>
        <v>0</v>
      </c>
      <c r="F110" s="106">
        <f t="shared" si="6"/>
      </c>
    </row>
    <row r="111" spans="1:6" ht="13.5" hidden="1">
      <c r="A111" s="78" t="s">
        <v>142</v>
      </c>
      <c r="B111" s="79" t="s">
        <v>143</v>
      </c>
      <c r="C111" s="80"/>
      <c r="D111" s="80"/>
      <c r="E111" s="80"/>
      <c r="F111" s="107">
        <f t="shared" si="6"/>
      </c>
    </row>
    <row r="112" spans="1:6" ht="13.5" hidden="1">
      <c r="A112" s="78" t="s">
        <v>144</v>
      </c>
      <c r="B112" s="79" t="s">
        <v>145</v>
      </c>
      <c r="C112" s="80"/>
      <c r="D112" s="80"/>
      <c r="E112" s="80"/>
      <c r="F112" s="107">
        <f t="shared" si="6"/>
      </c>
    </row>
    <row r="113" spans="1:6" ht="13.5" hidden="1">
      <c r="A113" s="78" t="s">
        <v>146</v>
      </c>
      <c r="B113" s="79" t="s">
        <v>147</v>
      </c>
      <c r="C113" s="80"/>
      <c r="D113" s="80"/>
      <c r="E113" s="80"/>
      <c r="F113" s="107">
        <f t="shared" si="6"/>
      </c>
    </row>
    <row r="114" spans="1:6" ht="13.5" hidden="1">
      <c r="A114" s="78" t="s">
        <v>148</v>
      </c>
      <c r="B114" s="79" t="s">
        <v>149</v>
      </c>
      <c r="C114" s="80"/>
      <c r="D114" s="80"/>
      <c r="E114" s="80"/>
      <c r="F114" s="107">
        <f t="shared" si="6"/>
      </c>
    </row>
    <row r="115" spans="1:6" ht="25.5" hidden="1">
      <c r="A115" s="78" t="s">
        <v>150</v>
      </c>
      <c r="B115" s="79" t="s">
        <v>151</v>
      </c>
      <c r="C115" s="80"/>
      <c r="D115" s="80"/>
      <c r="E115" s="80"/>
      <c r="F115" s="107">
        <f t="shared" si="6"/>
      </c>
    </row>
    <row r="116" spans="1:6" ht="13.5" hidden="1">
      <c r="A116" s="78" t="s">
        <v>152</v>
      </c>
      <c r="B116" s="79" t="s">
        <v>153</v>
      </c>
      <c r="C116" s="80"/>
      <c r="D116" s="80"/>
      <c r="E116" s="80"/>
      <c r="F116" s="107">
        <f t="shared" si="6"/>
      </c>
    </row>
    <row r="117" spans="1:6" ht="13.5" hidden="1">
      <c r="A117" s="78" t="s">
        <v>154</v>
      </c>
      <c r="B117" s="79" t="s">
        <v>155</v>
      </c>
      <c r="C117" s="80"/>
      <c r="D117" s="80"/>
      <c r="E117" s="80"/>
      <c r="F117" s="107">
        <f t="shared" si="6"/>
      </c>
    </row>
    <row r="118" spans="1:6" ht="13.5">
      <c r="A118" s="76" t="s">
        <v>140</v>
      </c>
      <c r="B118" s="12" t="s">
        <v>262</v>
      </c>
      <c r="C118" s="77">
        <f>C119</f>
        <v>19</v>
      </c>
      <c r="D118" s="77">
        <f>D119</f>
        <v>19</v>
      </c>
      <c r="E118" s="77">
        <f>E119</f>
        <v>19</v>
      </c>
      <c r="F118" s="106">
        <f>IF(C118=0,"",(E118/C118*100))</f>
        <v>100</v>
      </c>
    </row>
    <row r="119" spans="1:6" ht="32.25" customHeight="1">
      <c r="A119" s="78" t="s">
        <v>150</v>
      </c>
      <c r="B119" s="79" t="s">
        <v>151</v>
      </c>
      <c r="C119" s="80">
        <v>19</v>
      </c>
      <c r="D119" s="80">
        <v>19</v>
      </c>
      <c r="E119" s="80">
        <v>19</v>
      </c>
      <c r="F119" s="107">
        <v>90</v>
      </c>
    </row>
    <row r="120" spans="1:6" ht="13.5">
      <c r="A120" s="76" t="s">
        <v>251</v>
      </c>
      <c r="B120" s="12" t="s">
        <v>156</v>
      </c>
      <c r="C120" s="77">
        <f>SUM(C121:C122)</f>
        <v>1015.6</v>
      </c>
      <c r="D120" s="77">
        <f>SUM(D121:D122)</f>
        <v>784.8</v>
      </c>
      <c r="E120" s="77">
        <f>SUM(E121:E122)</f>
        <v>1015.6</v>
      </c>
      <c r="F120" s="106">
        <f t="shared" si="6"/>
        <v>100</v>
      </c>
    </row>
    <row r="121" spans="1:6" ht="13.5">
      <c r="A121" s="78" t="s">
        <v>157</v>
      </c>
      <c r="B121" s="79" t="s">
        <v>158</v>
      </c>
      <c r="C121" s="80">
        <v>1015.6</v>
      </c>
      <c r="D121" s="80">
        <v>784.8</v>
      </c>
      <c r="E121" s="80">
        <v>1015.6</v>
      </c>
      <c r="F121" s="107">
        <f t="shared" si="6"/>
        <v>100</v>
      </c>
    </row>
    <row r="122" spans="1:6" ht="13.5" hidden="1">
      <c r="A122" s="78" t="s">
        <v>159</v>
      </c>
      <c r="B122" s="79" t="s">
        <v>160</v>
      </c>
      <c r="C122" s="80"/>
      <c r="D122" s="80"/>
      <c r="E122" s="80"/>
      <c r="F122" s="107">
        <f t="shared" si="6"/>
      </c>
    </row>
    <row r="123" spans="1:6" ht="13.5" hidden="1">
      <c r="A123" s="82" t="s">
        <v>161</v>
      </c>
      <c r="B123" s="83" t="s">
        <v>162</v>
      </c>
      <c r="C123" s="84">
        <f>SUM(C124:C130)</f>
        <v>0</v>
      </c>
      <c r="D123" s="84"/>
      <c r="E123" s="84">
        <f>SUM(E124:E130)</f>
        <v>0</v>
      </c>
      <c r="F123" s="108">
        <f t="shared" si="6"/>
      </c>
    </row>
    <row r="124" spans="1:6" ht="13.5" hidden="1">
      <c r="A124" s="78" t="s">
        <v>163</v>
      </c>
      <c r="B124" s="79" t="s">
        <v>164</v>
      </c>
      <c r="C124" s="80"/>
      <c r="D124" s="80"/>
      <c r="E124" s="80"/>
      <c r="F124" s="107">
        <f t="shared" si="6"/>
      </c>
    </row>
    <row r="125" spans="1:6" ht="13.5" hidden="1">
      <c r="A125" s="78" t="s">
        <v>165</v>
      </c>
      <c r="B125" s="79" t="s">
        <v>166</v>
      </c>
      <c r="C125" s="80"/>
      <c r="D125" s="80"/>
      <c r="E125" s="80"/>
      <c r="F125" s="107">
        <f t="shared" si="6"/>
      </c>
    </row>
    <row r="126" spans="1:6" ht="13.5" hidden="1">
      <c r="A126" s="78" t="s">
        <v>167</v>
      </c>
      <c r="B126" s="79" t="s">
        <v>168</v>
      </c>
      <c r="C126" s="80"/>
      <c r="D126" s="80"/>
      <c r="E126" s="80"/>
      <c r="F126" s="107">
        <f t="shared" si="6"/>
      </c>
    </row>
    <row r="127" spans="1:6" ht="13.5" hidden="1">
      <c r="A127" s="78" t="s">
        <v>169</v>
      </c>
      <c r="B127" s="79" t="s">
        <v>170</v>
      </c>
      <c r="C127" s="80"/>
      <c r="D127" s="80"/>
      <c r="E127" s="80"/>
      <c r="F127" s="107">
        <f t="shared" si="6"/>
      </c>
    </row>
    <row r="128" spans="1:6" ht="13.5" hidden="1">
      <c r="A128" s="78" t="s">
        <v>171</v>
      </c>
      <c r="B128" s="79" t="s">
        <v>172</v>
      </c>
      <c r="C128" s="80"/>
      <c r="D128" s="80"/>
      <c r="E128" s="80"/>
      <c r="F128" s="107">
        <f t="shared" si="6"/>
      </c>
    </row>
    <row r="129" spans="1:6" ht="25.5" hidden="1">
      <c r="A129" s="78" t="s">
        <v>173</v>
      </c>
      <c r="B129" s="79" t="s">
        <v>174</v>
      </c>
      <c r="C129" s="80"/>
      <c r="D129" s="80"/>
      <c r="E129" s="80"/>
      <c r="F129" s="107">
        <f t="shared" si="6"/>
      </c>
    </row>
    <row r="130" spans="1:6" ht="13.5" hidden="1">
      <c r="A130" s="78" t="s">
        <v>175</v>
      </c>
      <c r="B130" s="79" t="s">
        <v>176</v>
      </c>
      <c r="C130" s="80"/>
      <c r="D130" s="80"/>
      <c r="E130" s="80"/>
      <c r="F130" s="107">
        <f t="shared" si="6"/>
      </c>
    </row>
    <row r="131" spans="1:6" ht="13.5" hidden="1">
      <c r="A131" s="76" t="s">
        <v>177</v>
      </c>
      <c r="B131" s="12" t="s">
        <v>178</v>
      </c>
      <c r="C131" s="77">
        <f>SUM(C132:C136)</f>
        <v>0</v>
      </c>
      <c r="D131" s="77"/>
      <c r="E131" s="77">
        <f>SUM(E132:E136)</f>
        <v>0</v>
      </c>
      <c r="F131" s="106">
        <f t="shared" si="6"/>
      </c>
    </row>
    <row r="132" spans="1:6" ht="13.5" hidden="1">
      <c r="A132" s="78" t="s">
        <v>179</v>
      </c>
      <c r="B132" s="79" t="s">
        <v>180</v>
      </c>
      <c r="C132" s="80"/>
      <c r="D132" s="80"/>
      <c r="E132" s="80"/>
      <c r="F132" s="107">
        <f t="shared" si="6"/>
      </c>
    </row>
    <row r="133" spans="1:6" ht="13.5" hidden="1">
      <c r="A133" s="78" t="s">
        <v>181</v>
      </c>
      <c r="B133" s="79" t="s">
        <v>182</v>
      </c>
      <c r="C133" s="80"/>
      <c r="D133" s="80"/>
      <c r="E133" s="80"/>
      <c r="F133" s="107">
        <f t="shared" si="6"/>
      </c>
    </row>
    <row r="134" spans="1:6" ht="13.5" hidden="1">
      <c r="A134" s="78" t="s">
        <v>183</v>
      </c>
      <c r="B134" s="79" t="s">
        <v>184</v>
      </c>
      <c r="C134" s="80"/>
      <c r="D134" s="80"/>
      <c r="E134" s="80"/>
      <c r="F134" s="107">
        <f t="shared" si="6"/>
      </c>
    </row>
    <row r="135" spans="1:6" ht="13.5" hidden="1">
      <c r="A135" s="78" t="s">
        <v>185</v>
      </c>
      <c r="B135" s="79" t="s">
        <v>186</v>
      </c>
      <c r="C135" s="80"/>
      <c r="D135" s="80"/>
      <c r="E135" s="80"/>
      <c r="F135" s="107">
        <f t="shared" si="6"/>
      </c>
    </row>
    <row r="136" spans="1:6" ht="13.5" hidden="1">
      <c r="A136" s="78" t="s">
        <v>187</v>
      </c>
      <c r="B136" s="79" t="s">
        <v>188</v>
      </c>
      <c r="C136" s="80"/>
      <c r="D136" s="80"/>
      <c r="E136" s="80"/>
      <c r="F136" s="107">
        <f t="shared" si="6"/>
      </c>
    </row>
    <row r="137" spans="1:6" ht="13.5" hidden="1">
      <c r="A137" s="76" t="s">
        <v>189</v>
      </c>
      <c r="B137" s="12" t="s">
        <v>190</v>
      </c>
      <c r="C137" s="77">
        <f>SUM(C138:C141)</f>
        <v>0</v>
      </c>
      <c r="D137" s="77"/>
      <c r="E137" s="77">
        <f>SUM(E138:E141)</f>
        <v>0</v>
      </c>
      <c r="F137" s="106">
        <f t="shared" si="6"/>
      </c>
    </row>
    <row r="138" spans="1:6" ht="13.5" hidden="1">
      <c r="A138" s="78" t="s">
        <v>191</v>
      </c>
      <c r="B138" s="79" t="s">
        <v>192</v>
      </c>
      <c r="C138" s="80"/>
      <c r="D138" s="80"/>
      <c r="E138" s="80"/>
      <c r="F138" s="107">
        <f aca="true" t="shared" si="7" ref="F138:F179">IF(C138=0,"",(E138/C138*100))</f>
      </c>
    </row>
    <row r="139" spans="1:6" ht="13.5" hidden="1">
      <c r="A139" s="78" t="s">
        <v>193</v>
      </c>
      <c r="B139" s="79" t="s">
        <v>194</v>
      </c>
      <c r="C139" s="80"/>
      <c r="D139" s="80"/>
      <c r="E139" s="80"/>
      <c r="F139" s="107">
        <f t="shared" si="7"/>
      </c>
    </row>
    <row r="140" spans="1:6" ht="13.5" hidden="1">
      <c r="A140" s="78" t="s">
        <v>195</v>
      </c>
      <c r="B140" s="79" t="s">
        <v>196</v>
      </c>
      <c r="C140" s="80"/>
      <c r="D140" s="80"/>
      <c r="E140" s="80"/>
      <c r="F140" s="107">
        <f t="shared" si="7"/>
      </c>
    </row>
    <row r="141" spans="1:6" ht="13.5" hidden="1">
      <c r="A141" s="78" t="s">
        <v>197</v>
      </c>
      <c r="B141" s="79" t="s">
        <v>198</v>
      </c>
      <c r="C141" s="80"/>
      <c r="D141" s="80"/>
      <c r="E141" s="80"/>
      <c r="F141" s="107">
        <f t="shared" si="7"/>
      </c>
    </row>
    <row r="142" spans="1:6" ht="13.5" hidden="1">
      <c r="A142" s="76" t="s">
        <v>199</v>
      </c>
      <c r="B142" s="12" t="s">
        <v>200</v>
      </c>
      <c r="C142" s="77">
        <f>SUM(C143:C144)</f>
        <v>0</v>
      </c>
      <c r="D142" s="77"/>
      <c r="E142" s="77">
        <f>SUM(E143:E144)</f>
        <v>0</v>
      </c>
      <c r="F142" s="106">
        <f t="shared" si="7"/>
      </c>
    </row>
    <row r="143" spans="1:6" ht="13.5" hidden="1">
      <c r="A143" s="78" t="s">
        <v>201</v>
      </c>
      <c r="B143" s="79" t="s">
        <v>202</v>
      </c>
      <c r="C143" s="80"/>
      <c r="D143" s="80"/>
      <c r="E143" s="80"/>
      <c r="F143" s="107">
        <f t="shared" si="7"/>
      </c>
    </row>
    <row r="144" spans="1:6" ht="13.5" hidden="1">
      <c r="A144" s="78" t="s">
        <v>203</v>
      </c>
      <c r="B144" s="79" t="s">
        <v>204</v>
      </c>
      <c r="C144" s="80"/>
      <c r="D144" s="80"/>
      <c r="E144" s="80"/>
      <c r="F144" s="107">
        <f t="shared" si="7"/>
      </c>
    </row>
    <row r="145" spans="1:6" ht="25.5" hidden="1">
      <c r="A145" s="76" t="s">
        <v>205</v>
      </c>
      <c r="B145" s="12" t="s">
        <v>206</v>
      </c>
      <c r="C145" s="77">
        <f>SUM(C146)</f>
        <v>0</v>
      </c>
      <c r="D145" s="77"/>
      <c r="E145" s="77">
        <f>SUM(E146)</f>
        <v>0</v>
      </c>
      <c r="F145" s="106">
        <f t="shared" si="7"/>
      </c>
    </row>
    <row r="146" spans="1:6" ht="25.5" hidden="1">
      <c r="A146" s="78" t="s">
        <v>207</v>
      </c>
      <c r="B146" s="79" t="s">
        <v>208</v>
      </c>
      <c r="C146" s="80">
        <v>0</v>
      </c>
      <c r="D146" s="80"/>
      <c r="E146" s="80">
        <v>0</v>
      </c>
      <c r="F146" s="107">
        <f t="shared" si="7"/>
      </c>
    </row>
    <row r="147" spans="1:6" ht="38.25" hidden="1">
      <c r="A147" s="82" t="s">
        <v>209</v>
      </c>
      <c r="B147" s="83" t="s">
        <v>210</v>
      </c>
      <c r="C147" s="84">
        <f>SUM(C148:C150)</f>
        <v>0</v>
      </c>
      <c r="D147" s="84"/>
      <c r="E147" s="84">
        <f>SUM(E148:E150)</f>
        <v>0</v>
      </c>
      <c r="F147" s="108">
        <f t="shared" si="7"/>
      </c>
    </row>
    <row r="148" spans="1:6" ht="25.5" hidden="1">
      <c r="A148" s="78" t="s">
        <v>211</v>
      </c>
      <c r="B148" s="79" t="s">
        <v>212</v>
      </c>
      <c r="C148" s="80"/>
      <c r="D148" s="80"/>
      <c r="E148" s="80"/>
      <c r="F148" s="107">
        <f t="shared" si="7"/>
      </c>
    </row>
    <row r="149" spans="1:6" ht="13.5" hidden="1">
      <c r="A149" s="78" t="s">
        <v>213</v>
      </c>
      <c r="B149" s="79" t="s">
        <v>214</v>
      </c>
      <c r="C149" s="80"/>
      <c r="D149" s="80"/>
      <c r="E149" s="80"/>
      <c r="F149" s="107">
        <f t="shared" si="7"/>
      </c>
    </row>
    <row r="150" spans="1:6" ht="13.5" hidden="1">
      <c r="A150" s="78" t="s">
        <v>215</v>
      </c>
      <c r="B150" s="79" t="s">
        <v>216</v>
      </c>
      <c r="C150" s="80"/>
      <c r="D150" s="80"/>
      <c r="E150" s="80"/>
      <c r="F150" s="107">
        <f t="shared" si="7"/>
      </c>
    </row>
    <row r="151" spans="1:6" ht="13.5">
      <c r="A151" s="76" t="s">
        <v>177</v>
      </c>
      <c r="B151" s="12" t="s">
        <v>178</v>
      </c>
      <c r="C151" s="77">
        <f>C152+C153</f>
        <v>323.9</v>
      </c>
      <c r="D151" s="77">
        <f>D152+D153</f>
        <v>271.5</v>
      </c>
      <c r="E151" s="77">
        <f>E152+E153</f>
        <v>323.9</v>
      </c>
      <c r="F151" s="106">
        <f t="shared" si="7"/>
        <v>100</v>
      </c>
    </row>
    <row r="152" spans="1:6" ht="13.5">
      <c r="A152" s="129" t="s">
        <v>179</v>
      </c>
      <c r="B152" s="130" t="s">
        <v>180</v>
      </c>
      <c r="C152" s="131">
        <v>293.9</v>
      </c>
      <c r="D152" s="131">
        <v>241.5</v>
      </c>
      <c r="E152" s="131">
        <v>293.9</v>
      </c>
      <c r="F152" s="107">
        <f t="shared" si="7"/>
        <v>100</v>
      </c>
    </row>
    <row r="153" spans="1:6" ht="13.5">
      <c r="A153" s="129" t="s">
        <v>183</v>
      </c>
      <c r="B153" s="130" t="s">
        <v>184</v>
      </c>
      <c r="C153" s="131">
        <v>30</v>
      </c>
      <c r="D153" s="131">
        <v>30</v>
      </c>
      <c r="E153" s="131">
        <v>30</v>
      </c>
      <c r="F153" s="107">
        <f t="shared" si="7"/>
        <v>100</v>
      </c>
    </row>
    <row r="154" spans="1:6" ht="13.5">
      <c r="A154" s="76" t="s">
        <v>189</v>
      </c>
      <c r="B154" s="12" t="s">
        <v>190</v>
      </c>
      <c r="C154" s="77">
        <f>C155</f>
        <v>109.8</v>
      </c>
      <c r="D154" s="77">
        <f>D155</f>
        <v>109.7</v>
      </c>
      <c r="E154" s="77">
        <f>E155</f>
        <v>109.7</v>
      </c>
      <c r="F154" s="106">
        <f t="shared" si="7"/>
        <v>99.90892531876139</v>
      </c>
    </row>
    <row r="155" spans="1:6" ht="13.5">
      <c r="A155" s="129" t="s">
        <v>191</v>
      </c>
      <c r="B155" s="130" t="s">
        <v>192</v>
      </c>
      <c r="C155" s="131">
        <v>109.8</v>
      </c>
      <c r="D155" s="133">
        <v>109.7</v>
      </c>
      <c r="E155" s="133">
        <v>109.7</v>
      </c>
      <c r="F155" s="107">
        <f t="shared" si="7"/>
        <v>99.90892531876139</v>
      </c>
    </row>
    <row r="156" spans="1:6" ht="13.5">
      <c r="A156" s="129" t="s">
        <v>193</v>
      </c>
      <c r="B156" s="130" t="s">
        <v>194</v>
      </c>
      <c r="C156" s="131">
        <v>0</v>
      </c>
      <c r="D156" s="133">
        <v>0</v>
      </c>
      <c r="E156" s="133">
        <v>0</v>
      </c>
      <c r="F156" s="107">
        <v>0</v>
      </c>
    </row>
    <row r="157" spans="1:6" ht="25.5">
      <c r="A157" s="76" t="s">
        <v>314</v>
      </c>
      <c r="B157" s="168" t="s">
        <v>206</v>
      </c>
      <c r="C157" s="169">
        <f>C158</f>
        <v>1.2</v>
      </c>
      <c r="D157" s="169">
        <f>D158</f>
        <v>0</v>
      </c>
      <c r="E157" s="169">
        <f>E158</f>
        <v>0</v>
      </c>
      <c r="F157" s="169">
        <v>0</v>
      </c>
    </row>
    <row r="158" spans="1:6" ht="25.5">
      <c r="A158" s="129" t="s">
        <v>207</v>
      </c>
      <c r="B158" s="130" t="s">
        <v>208</v>
      </c>
      <c r="C158" s="131">
        <v>1.2</v>
      </c>
      <c r="D158" s="133"/>
      <c r="E158" s="133"/>
      <c r="F158" s="107">
        <v>0</v>
      </c>
    </row>
    <row r="159" spans="1:6" ht="47.25" customHeight="1">
      <c r="A159" s="76" t="s">
        <v>271</v>
      </c>
      <c r="B159" s="12" t="s">
        <v>210</v>
      </c>
      <c r="C159" s="166">
        <f>C160</f>
        <v>133.693</v>
      </c>
      <c r="D159" s="77">
        <f>D160</f>
        <v>133.7</v>
      </c>
      <c r="E159" s="77">
        <f>E160</f>
        <v>133.7</v>
      </c>
      <c r="F159" s="106">
        <f>IF(C159=0,"",(E159/C159*100))</f>
        <v>100.00523587622388</v>
      </c>
    </row>
    <row r="160" spans="1:6" ht="20.25" customHeight="1">
      <c r="A160" s="129" t="s">
        <v>215</v>
      </c>
      <c r="B160" s="130" t="s">
        <v>216</v>
      </c>
      <c r="C160" s="167">
        <v>133.693</v>
      </c>
      <c r="D160" s="131">
        <v>133.7</v>
      </c>
      <c r="E160" s="131">
        <v>133.7</v>
      </c>
      <c r="F160" s="107">
        <f t="shared" si="7"/>
        <v>100.00523587622388</v>
      </c>
    </row>
    <row r="161" spans="1:6" ht="16.5" thickBot="1">
      <c r="A161" s="170" t="s">
        <v>217</v>
      </c>
      <c r="B161" s="171" t="s">
        <v>218</v>
      </c>
      <c r="C161" s="172">
        <f>C74+C82+C90+C92+C102+C120+C151+C154+C159+C118+C157</f>
        <v>48228.12299999999</v>
      </c>
      <c r="D161" s="172">
        <f>D74+D82+D90+D92+D102+D120+D151+D154+D159+D118+D157</f>
        <v>32841.9</v>
      </c>
      <c r="E161" s="172">
        <f>E74+E82+E90+E92+E102+E120+E151+E154+E159+E118</f>
        <v>42732.799999999996</v>
      </c>
      <c r="F161" s="173">
        <f t="shared" si="7"/>
        <v>88.60556318975964</v>
      </c>
    </row>
    <row r="162" spans="1:6" ht="15.75">
      <c r="A162" s="122" t="s">
        <v>219</v>
      </c>
      <c r="B162" s="123"/>
      <c r="C162" s="124">
        <f>C72-C161</f>
        <v>-3012.0229999999865</v>
      </c>
      <c r="D162" s="124">
        <f>D72-D161</f>
        <v>-1189.5</v>
      </c>
      <c r="E162" s="124">
        <f>E72-E161</f>
        <v>-266.59999999999854</v>
      </c>
      <c r="F162" s="125">
        <v>0</v>
      </c>
    </row>
    <row r="163" spans="1:6" ht="15.75" customHeight="1">
      <c r="A163" s="85" t="s">
        <v>220</v>
      </c>
      <c r="B163" s="86" t="s">
        <v>221</v>
      </c>
      <c r="C163" s="87">
        <f>C164+C166+C171+C176+C181</f>
        <v>3011.9999999999955</v>
      </c>
      <c r="D163" s="87">
        <f>D164+D166+D171+D176+D181</f>
        <v>2063.4000000000015</v>
      </c>
      <c r="E163" s="87">
        <f>E164+E166+E171+E176+E181</f>
        <v>266.6</v>
      </c>
      <c r="F163" s="106">
        <v>0</v>
      </c>
    </row>
    <row r="164" spans="1:6" ht="28.5" customHeight="1" hidden="1">
      <c r="A164" s="98" t="s">
        <v>222</v>
      </c>
      <c r="B164" s="89" t="s">
        <v>223</v>
      </c>
      <c r="C164" s="84">
        <f>C165</f>
        <v>0</v>
      </c>
      <c r="D164" s="84">
        <f>D165</f>
        <v>0</v>
      </c>
      <c r="E164" s="84">
        <f>E165</f>
        <v>0</v>
      </c>
      <c r="F164" s="108">
        <f t="shared" si="7"/>
      </c>
    </row>
    <row r="165" spans="1:6" ht="38.25" hidden="1">
      <c r="A165" s="90" t="s">
        <v>224</v>
      </c>
      <c r="B165" s="91" t="s">
        <v>225</v>
      </c>
      <c r="C165" s="92"/>
      <c r="D165" s="92"/>
      <c r="E165" s="92"/>
      <c r="F165" s="107">
        <f t="shared" si="7"/>
      </c>
    </row>
    <row r="166" spans="1:6" ht="33.75" customHeight="1">
      <c r="A166" s="88" t="s">
        <v>317</v>
      </c>
      <c r="B166" s="93" t="s">
        <v>318</v>
      </c>
      <c r="C166" s="84">
        <f>C167+C169+C168+C170</f>
        <v>690.7</v>
      </c>
      <c r="D166" s="84">
        <f>D167+D169+D168+D170</f>
        <v>0</v>
      </c>
      <c r="E166" s="84">
        <f>E167+E169+E168+E170</f>
        <v>0</v>
      </c>
      <c r="F166" s="108">
        <f t="shared" si="7"/>
        <v>0</v>
      </c>
    </row>
    <row r="167" spans="1:6" ht="25.5" hidden="1">
      <c r="A167" s="90" t="s">
        <v>226</v>
      </c>
      <c r="B167" s="94" t="s">
        <v>227</v>
      </c>
      <c r="C167" s="95"/>
      <c r="D167" s="95"/>
      <c r="E167" s="95"/>
      <c r="F167" s="107">
        <f t="shared" si="7"/>
      </c>
    </row>
    <row r="168" spans="1:6" ht="45.75" customHeight="1">
      <c r="A168" s="109" t="s">
        <v>316</v>
      </c>
      <c r="B168" s="94" t="s">
        <v>315</v>
      </c>
      <c r="C168" s="95">
        <v>690.7</v>
      </c>
      <c r="D168" s="95">
        <v>0</v>
      </c>
      <c r="E168" s="95">
        <v>0</v>
      </c>
      <c r="F168" s="107">
        <f t="shared" si="7"/>
        <v>0</v>
      </c>
    </row>
    <row r="169" spans="1:6" ht="25.5" hidden="1">
      <c r="A169" s="96" t="s">
        <v>228</v>
      </c>
      <c r="B169" s="91" t="s">
        <v>229</v>
      </c>
      <c r="C169" s="95"/>
      <c r="D169" s="95"/>
      <c r="E169" s="95"/>
      <c r="F169" s="107">
        <f t="shared" si="7"/>
      </c>
    </row>
    <row r="170" spans="1:6" ht="25.5" hidden="1">
      <c r="A170" s="96" t="s">
        <v>230</v>
      </c>
      <c r="B170" s="91" t="s">
        <v>231</v>
      </c>
      <c r="C170" s="95">
        <v>0</v>
      </c>
      <c r="D170" s="95">
        <v>0</v>
      </c>
      <c r="E170" s="95">
        <v>0</v>
      </c>
      <c r="F170" s="107">
        <f t="shared" si="7"/>
      </c>
    </row>
    <row r="171" spans="1:6" ht="25.5" hidden="1">
      <c r="A171" s="88" t="s">
        <v>232</v>
      </c>
      <c r="B171" s="93" t="s">
        <v>233</v>
      </c>
      <c r="C171" s="84">
        <f>C172+C174+C175+C173</f>
        <v>0</v>
      </c>
      <c r="D171" s="84">
        <f>D172+D174+D175+D173</f>
        <v>0</v>
      </c>
      <c r="E171" s="84">
        <f>E172+E174+E175+E173</f>
        <v>0</v>
      </c>
      <c r="F171" s="108">
        <f t="shared" si="7"/>
      </c>
    </row>
    <row r="172" spans="1:6" ht="25.5" hidden="1">
      <c r="A172" s="90" t="s">
        <v>234</v>
      </c>
      <c r="B172" s="94" t="s">
        <v>235</v>
      </c>
      <c r="C172" s="92"/>
      <c r="D172" s="92"/>
      <c r="E172" s="95"/>
      <c r="F172" s="107">
        <f t="shared" si="7"/>
      </c>
    </row>
    <row r="173" spans="1:6" ht="38.25" hidden="1">
      <c r="A173" s="90" t="s">
        <v>236</v>
      </c>
      <c r="B173" s="94" t="s">
        <v>237</v>
      </c>
      <c r="C173" s="92">
        <v>0</v>
      </c>
      <c r="D173" s="92">
        <v>0</v>
      </c>
      <c r="E173" s="95">
        <v>0</v>
      </c>
      <c r="F173" s="107">
        <f t="shared" si="7"/>
      </c>
    </row>
    <row r="174" spans="1:6" ht="38.25" hidden="1">
      <c r="A174" s="90" t="s">
        <v>238</v>
      </c>
      <c r="B174" s="94" t="s">
        <v>239</v>
      </c>
      <c r="C174" s="95"/>
      <c r="D174" s="95"/>
      <c r="E174" s="95"/>
      <c r="F174" s="107">
        <f t="shared" si="7"/>
      </c>
    </row>
    <row r="175" spans="1:6" ht="49.5" customHeight="1">
      <c r="A175" s="90" t="s">
        <v>240</v>
      </c>
      <c r="B175" s="94" t="s">
        <v>241</v>
      </c>
      <c r="C175" s="95">
        <v>0</v>
      </c>
      <c r="D175" s="95">
        <v>0</v>
      </c>
      <c r="E175" s="95">
        <v>0</v>
      </c>
      <c r="F175" s="107">
        <v>0</v>
      </c>
    </row>
    <row r="176" spans="1:6" ht="13.5">
      <c r="A176" s="88" t="s">
        <v>242</v>
      </c>
      <c r="B176" s="93" t="s">
        <v>243</v>
      </c>
      <c r="C176" s="97">
        <f>C178+C180</f>
        <v>2321.2999999999956</v>
      </c>
      <c r="D176" s="97">
        <f>D178+D180</f>
        <v>2063.4000000000015</v>
      </c>
      <c r="E176" s="97">
        <v>266.6</v>
      </c>
      <c r="F176" s="97">
        <v>0</v>
      </c>
    </row>
    <row r="177" spans="1:6" ht="13.5" hidden="1">
      <c r="A177" s="90" t="s">
        <v>244</v>
      </c>
      <c r="B177" s="94" t="s">
        <v>245</v>
      </c>
      <c r="C177" s="95"/>
      <c r="D177" s="95"/>
      <c r="E177" s="95"/>
      <c r="F177" s="107">
        <f t="shared" si="7"/>
      </c>
    </row>
    <row r="178" spans="1:6" ht="36.75" customHeight="1">
      <c r="A178" s="109" t="s">
        <v>321</v>
      </c>
      <c r="B178" s="94" t="s">
        <v>322</v>
      </c>
      <c r="C178" s="92">
        <v>-43960.3</v>
      </c>
      <c r="D178" s="92">
        <v>-35081</v>
      </c>
      <c r="E178" s="92">
        <v>-42466.2</v>
      </c>
      <c r="F178" s="107">
        <v>0</v>
      </c>
    </row>
    <row r="179" spans="1:6" ht="25.5" hidden="1">
      <c r="A179" s="109" t="s">
        <v>252</v>
      </c>
      <c r="B179" s="94" t="s">
        <v>246</v>
      </c>
      <c r="C179" s="92"/>
      <c r="D179" s="92"/>
      <c r="E179" s="92"/>
      <c r="F179" s="107">
        <f t="shared" si="7"/>
      </c>
    </row>
    <row r="180" spans="1:6" ht="57" customHeight="1">
      <c r="A180" s="109" t="s">
        <v>319</v>
      </c>
      <c r="B180" s="94" t="s">
        <v>320</v>
      </c>
      <c r="C180" s="92">
        <v>46281.6</v>
      </c>
      <c r="D180" s="92">
        <v>37144.4</v>
      </c>
      <c r="E180" s="92">
        <v>42732.8</v>
      </c>
      <c r="F180" s="107">
        <v>0</v>
      </c>
    </row>
  </sheetData>
  <sheetProtection/>
  <mergeCells count="7">
    <mergeCell ref="E5:E6"/>
    <mergeCell ref="F5:F6"/>
    <mergeCell ref="A2:F2"/>
    <mergeCell ref="C5:C6"/>
    <mergeCell ref="A5:A6"/>
    <mergeCell ref="B5:B6"/>
    <mergeCell ref="D5:D6"/>
  </mergeCells>
  <printOptions/>
  <pageMargins left="0.984251968503937" right="0" top="0.3937007874015748" bottom="0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GlavBuh</cp:lastModifiedBy>
  <cp:lastPrinted>2021-11-03T03:21:28Z</cp:lastPrinted>
  <dcterms:created xsi:type="dcterms:W3CDTF">1996-10-08T23:32:33Z</dcterms:created>
  <dcterms:modified xsi:type="dcterms:W3CDTF">2021-11-03T03:24:07Z</dcterms:modified>
  <cp:category/>
  <cp:version/>
  <cp:contentType/>
  <cp:contentStatus/>
</cp:coreProperties>
</file>